
<file path=[Content_Types].xml><?xml version="1.0" encoding="utf-8"?>
<Types xmlns="http://schemas.openxmlformats.org/package/2006/content-types">
  <Default Extension="bin" ContentType="application/vnd.openxmlformats-officedocument.spreadsheetml.printerSettings"/>
  <Default Extension="gif" ContentType="image/gif"/>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defaultThemeVersion="124226"/>
  <mc:AlternateContent xmlns:mc="http://schemas.openxmlformats.org/markup-compatibility/2006">
    <mc:Choice Requires="x15">
      <x15ac:absPath xmlns:x15ac="http://schemas.microsoft.com/office/spreadsheetml/2010/11/ac" url="\\DNRHLN2371\wrddata\WATER_RT\ROCO FOLDER\HYDRO DOCS\Helpful Resources\DNRC Flow Measurement Calculator (form649)\"/>
    </mc:Choice>
  </mc:AlternateContent>
  <xr:revisionPtr revIDLastSave="0" documentId="13_ncr:1_{B4E7D337-50F2-45E2-8956-06A8373F2947}" xr6:coauthVersionLast="47" xr6:coauthVersionMax="47" xr10:uidLastSave="{00000000-0000-0000-0000-000000000000}"/>
  <bookViews>
    <workbookView xWindow="-120" yWindow="-120" windowWidth="29040" windowHeight="17640" xr2:uid="{00000000-000D-0000-FFFF-FFFF00000000}"/>
  </bookViews>
  <sheets>
    <sheet name="Read_Me" sheetId="5" r:id="rId1"/>
    <sheet name="Midsection Method" sheetId="2" r:id="rId2"/>
    <sheet name="Hydraulic Structures" sheetId="1" r:id="rId3"/>
    <sheet name="Float-Area Method" sheetId="3" r:id="rId4"/>
    <sheet name="Volumetric Method" sheetId="4" r:id="rId5"/>
    <sheet name="Submerged Parshall Flume" sheetId="6" r:id="rId6"/>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3" l="1"/>
  <c r="C24" i="3"/>
  <c r="G22" i="3"/>
  <c r="W28" i="3"/>
  <c r="W20" i="3" s="1"/>
  <c r="AU30" i="3"/>
  <c r="AQ30" i="3"/>
  <c r="AM30" i="3"/>
  <c r="AI30" i="3"/>
  <c r="AE30" i="3"/>
  <c r="AA30" i="3"/>
  <c r="W30" i="3"/>
  <c r="S30" i="3"/>
  <c r="S26" i="3"/>
  <c r="O30" i="3"/>
  <c r="K30" i="3"/>
  <c r="K32" i="3"/>
  <c r="K28" i="3"/>
  <c r="K26" i="3"/>
  <c r="C30" i="3"/>
  <c r="G30" i="3"/>
  <c r="G28" i="3"/>
  <c r="G26" i="3"/>
  <c r="C28" i="3"/>
  <c r="C26" i="3"/>
  <c r="AV20" i="3" a="1"/>
  <c r="AV20" i="3"/>
  <c r="AR20" i="3" a="1"/>
  <c r="AR20" i="3"/>
  <c r="AN20" i="3" a="1"/>
  <c r="AN20" i="3" s="1"/>
  <c r="AJ20" i="3" a="1"/>
  <c r="AJ20" i="3" s="1"/>
  <c r="AF20" i="3" a="1"/>
  <c r="AF20" i="3" s="1"/>
  <c r="AB20" i="3" a="1"/>
  <c r="AB20" i="3"/>
  <c r="T20" i="3" a="1"/>
  <c r="T20" i="3" s="1"/>
  <c r="P20" i="3" a="1"/>
  <c r="P20" i="3"/>
  <c r="L20" i="3" a="1"/>
  <c r="L20" i="3" s="1"/>
  <c r="H20" i="3" a="1"/>
  <c r="H20" i="3" s="1"/>
  <c r="D20" i="3" a="1"/>
  <c r="D20" i="3" s="1"/>
  <c r="G32" i="3"/>
  <c r="I39" i="3" s="1"/>
  <c r="U12" i="6"/>
  <c r="CI20" i="6"/>
  <c r="CI19" i="6"/>
  <c r="CI18" i="6"/>
  <c r="CI17" i="6"/>
  <c r="CI13" i="6"/>
  <c r="CI12" i="6"/>
  <c r="CC20" i="6"/>
  <c r="CC19" i="6"/>
  <c r="CC18" i="6"/>
  <c r="CC17" i="6"/>
  <c r="CC13" i="6"/>
  <c r="CC12" i="6"/>
  <c r="BW20" i="6"/>
  <c r="BW19" i="6"/>
  <c r="BW18" i="6"/>
  <c r="BW17" i="6"/>
  <c r="BW13" i="6"/>
  <c r="BW12" i="6"/>
  <c r="BW14" i="6" s="1"/>
  <c r="BQ23" i="6"/>
  <c r="BQ20" i="6"/>
  <c r="BQ19" i="6"/>
  <c r="BQ18" i="6"/>
  <c r="BQ17" i="6"/>
  <c r="BQ14" i="6"/>
  <c r="BQ13" i="6"/>
  <c r="BQ12" i="6"/>
  <c r="BK23" i="6"/>
  <c r="BK20" i="6"/>
  <c r="BK19" i="6"/>
  <c r="BK18" i="6"/>
  <c r="BK17" i="6"/>
  <c r="BK14" i="6"/>
  <c r="BK13" i="6"/>
  <c r="BK12" i="6"/>
  <c r="BE23" i="6"/>
  <c r="M31" i="6" s="1"/>
  <c r="BE20" i="6"/>
  <c r="BE19" i="6"/>
  <c r="BE18" i="6"/>
  <c r="BE17" i="6"/>
  <c r="BE13" i="6"/>
  <c r="BE12" i="6"/>
  <c r="BE14" i="6" s="1"/>
  <c r="AY23" i="6"/>
  <c r="AY20" i="6"/>
  <c r="AY19" i="6"/>
  <c r="AY18" i="6"/>
  <c r="AY17" i="6"/>
  <c r="AY13" i="6"/>
  <c r="AY12" i="6"/>
  <c r="AY14" i="6" s="1"/>
  <c r="AS23" i="6"/>
  <c r="AS20" i="6"/>
  <c r="AS19" i="6"/>
  <c r="AS18" i="6"/>
  <c r="AS17" i="6"/>
  <c r="AS13" i="6"/>
  <c r="AS12" i="6"/>
  <c r="AS14" i="6" s="1"/>
  <c r="AM23" i="6"/>
  <c r="AM20" i="6"/>
  <c r="AM19" i="6"/>
  <c r="AM18" i="6"/>
  <c r="AM17" i="6"/>
  <c r="AM13" i="6"/>
  <c r="AM12" i="6"/>
  <c r="AM14" i="6" s="1"/>
  <c r="AG23" i="6"/>
  <c r="AG20" i="6"/>
  <c r="AG19" i="6"/>
  <c r="AG18" i="6"/>
  <c r="AG17" i="6"/>
  <c r="AG13" i="6"/>
  <c r="AG12" i="6"/>
  <c r="AG14" i="6" s="1"/>
  <c r="AA23" i="6"/>
  <c r="AA20" i="6"/>
  <c r="AA19" i="6"/>
  <c r="AA18" i="6"/>
  <c r="AA17" i="6"/>
  <c r="AA13" i="6"/>
  <c r="AA12" i="6"/>
  <c r="AA14" i="6" s="1"/>
  <c r="M32" i="6"/>
  <c r="M30" i="6"/>
  <c r="M26" i="6"/>
  <c r="L36" i="6"/>
  <c r="K36" i="6"/>
  <c r="L35" i="6"/>
  <c r="K35" i="6"/>
  <c r="L34" i="6"/>
  <c r="K34" i="6"/>
  <c r="M33" i="6"/>
  <c r="L33" i="6"/>
  <c r="K33" i="6"/>
  <c r="L32" i="6"/>
  <c r="K32" i="6"/>
  <c r="L31" i="6"/>
  <c r="K31" i="6"/>
  <c r="L30" i="6"/>
  <c r="K30" i="6"/>
  <c r="M29" i="6"/>
  <c r="L29" i="6"/>
  <c r="K29" i="6"/>
  <c r="M28" i="6"/>
  <c r="L28" i="6"/>
  <c r="K28" i="6"/>
  <c r="L27" i="6"/>
  <c r="K27" i="6"/>
  <c r="L26" i="6"/>
  <c r="K26" i="6"/>
  <c r="X20" i="3" l="1" a="1"/>
  <c r="X20" i="3" s="1"/>
  <c r="BW23" i="6"/>
  <c r="M34" i="6" s="1"/>
  <c r="CC14" i="6"/>
  <c r="CC23" i="6" s="1"/>
  <c r="M35" i="6" s="1"/>
  <c r="CI14" i="6"/>
  <c r="CI23" i="6" s="1"/>
  <c r="M36" i="6" s="1"/>
  <c r="N26" i="6"/>
  <c r="N27" i="6"/>
  <c r="N28" i="6"/>
  <c r="N29" i="6"/>
  <c r="N30" i="6"/>
  <c r="N31" i="6"/>
  <c r="N32" i="6"/>
  <c r="N33" i="6"/>
  <c r="N34" i="6"/>
  <c r="N35" i="6"/>
  <c r="N36" i="6"/>
  <c r="K25" i="6"/>
  <c r="L25" i="6"/>
  <c r="U20" i="6"/>
  <c r="U19" i="6"/>
  <c r="U18" i="6"/>
  <c r="U17" i="6"/>
  <c r="U13" i="6"/>
  <c r="U14" i="6" s="1"/>
  <c r="N25" i="6"/>
  <c r="L8" i="6"/>
  <c r="L7" i="6"/>
  <c r="L6" i="6"/>
  <c r="L5" i="6"/>
  <c r="L4" i="6"/>
  <c r="M27" i="6" l="1"/>
  <c r="U23" i="6" l="1"/>
  <c r="M25" i="6" s="1"/>
  <c r="C59" i="2"/>
  <c r="B59" i="2"/>
  <c r="C58" i="2"/>
  <c r="B58" i="2"/>
  <c r="C57" i="2"/>
  <c r="B57" i="2"/>
  <c r="C56" i="2"/>
  <c r="B56" i="2"/>
  <c r="C55" i="2"/>
  <c r="B55" i="2"/>
  <c r="C54" i="2"/>
  <c r="B54" i="2"/>
  <c r="C53" i="2"/>
  <c r="B53" i="2"/>
  <c r="C52" i="2"/>
  <c r="B52" i="2"/>
  <c r="C51" i="2"/>
  <c r="B51" i="2"/>
  <c r="B50" i="2"/>
  <c r="C50" i="2"/>
  <c r="C49" i="2"/>
  <c r="B49" i="2"/>
  <c r="DA12" i="2"/>
  <c r="DK12" i="2"/>
  <c r="CG12" i="2"/>
  <c r="CQ12" i="2"/>
  <c r="BW12" i="2"/>
  <c r="BM12" i="2"/>
  <c r="BC12" i="2"/>
  <c r="AS12" i="2"/>
  <c r="AI12" i="2"/>
  <c r="Y12" i="2"/>
  <c r="O12" i="2"/>
  <c r="E12" i="2"/>
  <c r="E46" i="1"/>
  <c r="E45" i="1"/>
  <c r="E44" i="1"/>
  <c r="E43" i="1"/>
  <c r="E42" i="1"/>
  <c r="E41" i="1"/>
  <c r="E40" i="1"/>
  <c r="E39" i="1"/>
  <c r="E38" i="1"/>
  <c r="DP43" i="2"/>
  <c r="DO43" i="2"/>
  <c r="DN43" i="2"/>
  <c r="DO42" i="2"/>
  <c r="DP42" i="2" s="1"/>
  <c r="DN42" i="2"/>
  <c r="DO41" i="2"/>
  <c r="DP41" i="2" s="1"/>
  <c r="DN41" i="2"/>
  <c r="DO40" i="2"/>
  <c r="DP40" i="2" s="1"/>
  <c r="DN40" i="2"/>
  <c r="DO39" i="2"/>
  <c r="DP39" i="2" s="1"/>
  <c r="DN39" i="2"/>
  <c r="DP38" i="2"/>
  <c r="DO38" i="2"/>
  <c r="DN38" i="2"/>
  <c r="DP37" i="2"/>
  <c r="DO37" i="2"/>
  <c r="DN37" i="2"/>
  <c r="DO36" i="2"/>
  <c r="DP36" i="2" s="1"/>
  <c r="DN36" i="2"/>
  <c r="DP35" i="2"/>
  <c r="DO35" i="2"/>
  <c r="DN35" i="2"/>
  <c r="DO34" i="2"/>
  <c r="DP34" i="2" s="1"/>
  <c r="DN34" i="2"/>
  <c r="DO33" i="2"/>
  <c r="DP33" i="2" s="1"/>
  <c r="DN33" i="2"/>
  <c r="DO32" i="2"/>
  <c r="DP32" i="2" s="1"/>
  <c r="DN32" i="2"/>
  <c r="DO31" i="2"/>
  <c r="DP31" i="2" s="1"/>
  <c r="DN31" i="2"/>
  <c r="DP30" i="2"/>
  <c r="DO30" i="2"/>
  <c r="DN30" i="2"/>
  <c r="DP29" i="2"/>
  <c r="DO29" i="2"/>
  <c r="DN29" i="2"/>
  <c r="DO28" i="2"/>
  <c r="DP28" i="2" s="1"/>
  <c r="DN28" i="2"/>
  <c r="DP27" i="2"/>
  <c r="DO27" i="2"/>
  <c r="DN27" i="2"/>
  <c r="DO26" i="2"/>
  <c r="DP26" i="2" s="1"/>
  <c r="DN26" i="2"/>
  <c r="DO25" i="2"/>
  <c r="DP25" i="2" s="1"/>
  <c r="DN25" i="2"/>
  <c r="DO24" i="2"/>
  <c r="DP24" i="2" s="1"/>
  <c r="DN24" i="2"/>
  <c r="DO23" i="2"/>
  <c r="DP23" i="2" s="1"/>
  <c r="DN23" i="2"/>
  <c r="DP22" i="2"/>
  <c r="DO22" i="2"/>
  <c r="DN22" i="2"/>
  <c r="DP21" i="2"/>
  <c r="DO21" i="2"/>
  <c r="DN21" i="2"/>
  <c r="DO20" i="2"/>
  <c r="DP20" i="2" s="1"/>
  <c r="DN20" i="2"/>
  <c r="DP19" i="2"/>
  <c r="DO19" i="2"/>
  <c r="DN19" i="2"/>
  <c r="DO18" i="2"/>
  <c r="DP18" i="2" s="1"/>
  <c r="DN18" i="2"/>
  <c r="DO17" i="2"/>
  <c r="DN17" i="2"/>
  <c r="DO16" i="2"/>
  <c r="DN16" i="2"/>
  <c r="DO15" i="2"/>
  <c r="DN15" i="2"/>
  <c r="DO14" i="2"/>
  <c r="DP14" i="2" s="1"/>
  <c r="DN14" i="2"/>
  <c r="DP13" i="2"/>
  <c r="DO13" i="2"/>
  <c r="DN13" i="2"/>
  <c r="DM12" i="2"/>
  <c r="DL12" i="2"/>
  <c r="DE43" i="2"/>
  <c r="DF43" i="2" s="1"/>
  <c r="DD43" i="2"/>
  <c r="DE42" i="2"/>
  <c r="DF42" i="2" s="1"/>
  <c r="DD42" i="2"/>
  <c r="DE41" i="2"/>
  <c r="DF41" i="2" s="1"/>
  <c r="DD41" i="2"/>
  <c r="DE40" i="2"/>
  <c r="DF40" i="2" s="1"/>
  <c r="DD40" i="2"/>
  <c r="DF39" i="2"/>
  <c r="DE39" i="2"/>
  <c r="DD39" i="2"/>
  <c r="DF38" i="2"/>
  <c r="DE38" i="2"/>
  <c r="DD38" i="2"/>
  <c r="DE37" i="2"/>
  <c r="DF37" i="2" s="1"/>
  <c r="DD37" i="2"/>
  <c r="DF36" i="2"/>
  <c r="DE36" i="2"/>
  <c r="DD36" i="2"/>
  <c r="DE35" i="2"/>
  <c r="DF35" i="2" s="1"/>
  <c r="DD35" i="2"/>
  <c r="DE34" i="2"/>
  <c r="DF34" i="2" s="1"/>
  <c r="DD34" i="2"/>
  <c r="DE33" i="2"/>
  <c r="DF33" i="2" s="1"/>
  <c r="DD33" i="2"/>
  <c r="DF32" i="2"/>
  <c r="DE32" i="2"/>
  <c r="DD32" i="2"/>
  <c r="DF31" i="2"/>
  <c r="DE31" i="2"/>
  <c r="DD31" i="2"/>
  <c r="DF30" i="2"/>
  <c r="DE30" i="2"/>
  <c r="DD30" i="2"/>
  <c r="DE29" i="2"/>
  <c r="DF29" i="2" s="1"/>
  <c r="DD29" i="2"/>
  <c r="DF28" i="2"/>
  <c r="DE28" i="2"/>
  <c r="DD28" i="2"/>
  <c r="DE27" i="2"/>
  <c r="DF27" i="2" s="1"/>
  <c r="DD27" i="2"/>
  <c r="DE26" i="2"/>
  <c r="DF26" i="2" s="1"/>
  <c r="DD26" i="2"/>
  <c r="DE25" i="2"/>
  <c r="DF25" i="2" s="1"/>
  <c r="DD25" i="2"/>
  <c r="DE24" i="2"/>
  <c r="DF24" i="2" s="1"/>
  <c r="DD24" i="2"/>
  <c r="DF23" i="2"/>
  <c r="DE23" i="2"/>
  <c r="DD23" i="2"/>
  <c r="DF22" i="2"/>
  <c r="DE22" i="2"/>
  <c r="DD22" i="2"/>
  <c r="DE21" i="2"/>
  <c r="DF21" i="2" s="1"/>
  <c r="DD21" i="2"/>
  <c r="DF20" i="2"/>
  <c r="DE20" i="2"/>
  <c r="DD20" i="2"/>
  <c r="DE19" i="2"/>
  <c r="DF19" i="2" s="1"/>
  <c r="DD19" i="2"/>
  <c r="DE18" i="2"/>
  <c r="DF18" i="2" s="1"/>
  <c r="DD18" i="2"/>
  <c r="DE17" i="2"/>
  <c r="DD17" i="2"/>
  <c r="DE16" i="2"/>
  <c r="DD16" i="2"/>
  <c r="DE15" i="2"/>
  <c r="DF15" i="2" s="1"/>
  <c r="DD15" i="2"/>
  <c r="DE14" i="2"/>
  <c r="DD14" i="2"/>
  <c r="DE13" i="2"/>
  <c r="DD13" i="2"/>
  <c r="DC12" i="2"/>
  <c r="DB12" i="2"/>
  <c r="CU43" i="2"/>
  <c r="CV43" i="2" s="1"/>
  <c r="CT43" i="2"/>
  <c r="CV42" i="2"/>
  <c r="CU42" i="2"/>
  <c r="CT42" i="2"/>
  <c r="CU41" i="2"/>
  <c r="CV41" i="2" s="1"/>
  <c r="CT41" i="2"/>
  <c r="CU40" i="2"/>
  <c r="CV40" i="2" s="1"/>
  <c r="CT40" i="2"/>
  <c r="CU39" i="2"/>
  <c r="CV39" i="2" s="1"/>
  <c r="CT39" i="2"/>
  <c r="CV38" i="2"/>
  <c r="CU38" i="2"/>
  <c r="CT38" i="2"/>
  <c r="CU37" i="2"/>
  <c r="CV37" i="2" s="1"/>
  <c r="CT37" i="2"/>
  <c r="CU36" i="2"/>
  <c r="CV36" i="2" s="1"/>
  <c r="CT36" i="2"/>
  <c r="CV35" i="2"/>
  <c r="CU35" i="2"/>
  <c r="CT35" i="2"/>
  <c r="CV34" i="2"/>
  <c r="CU34" i="2"/>
  <c r="CT34" i="2"/>
  <c r="CU33" i="2"/>
  <c r="CV33" i="2" s="1"/>
  <c r="CT33" i="2"/>
  <c r="CU32" i="2"/>
  <c r="CV32" i="2" s="1"/>
  <c r="CT32" i="2"/>
  <c r="CU31" i="2"/>
  <c r="CV31" i="2" s="1"/>
  <c r="CT31" i="2"/>
  <c r="CV30" i="2"/>
  <c r="CU30" i="2"/>
  <c r="CT30" i="2"/>
  <c r="CU29" i="2"/>
  <c r="CV29" i="2" s="1"/>
  <c r="CT29" i="2"/>
  <c r="CU28" i="2"/>
  <c r="CV28" i="2" s="1"/>
  <c r="CT28" i="2"/>
  <c r="CV27" i="2"/>
  <c r="CU27" i="2"/>
  <c r="CT27" i="2"/>
  <c r="CV26" i="2"/>
  <c r="CU26" i="2"/>
  <c r="CT26" i="2"/>
  <c r="CU25" i="2"/>
  <c r="CV25" i="2" s="1"/>
  <c r="CT25" i="2"/>
  <c r="CU24" i="2"/>
  <c r="CV24" i="2" s="1"/>
  <c r="CT24" i="2"/>
  <c r="CU23" i="2"/>
  <c r="CV23" i="2" s="1"/>
  <c r="CT23" i="2"/>
  <c r="CV22" i="2"/>
  <c r="CU22" i="2"/>
  <c r="CT22" i="2"/>
  <c r="CU21" i="2"/>
  <c r="CV21" i="2" s="1"/>
  <c r="CT21" i="2"/>
  <c r="CU20" i="2"/>
  <c r="CV20" i="2" s="1"/>
  <c r="CT20" i="2"/>
  <c r="CV19" i="2"/>
  <c r="CU19" i="2"/>
  <c r="CT19" i="2"/>
  <c r="CV18" i="2"/>
  <c r="CU18" i="2"/>
  <c r="CT18" i="2"/>
  <c r="CU17" i="2"/>
  <c r="CT17" i="2"/>
  <c r="CU16" i="2"/>
  <c r="CT16" i="2"/>
  <c r="CU15" i="2"/>
  <c r="CT15" i="2"/>
  <c r="CU14" i="2"/>
  <c r="CV14" i="2" s="1"/>
  <c r="CT14" i="2"/>
  <c r="CU13" i="2"/>
  <c r="CV13" i="2" s="1"/>
  <c r="CT13" i="2"/>
  <c r="CS12" i="2"/>
  <c r="CR12" i="2"/>
  <c r="CK43" i="2"/>
  <c r="CL43" i="2" s="1"/>
  <c r="CJ43" i="2"/>
  <c r="CK42" i="2"/>
  <c r="CL42" i="2" s="1"/>
  <c r="CJ42" i="2"/>
  <c r="CK41" i="2"/>
  <c r="CL41" i="2" s="1"/>
  <c r="CJ41" i="2"/>
  <c r="CL40" i="2"/>
  <c r="CK40" i="2"/>
  <c r="CJ40" i="2"/>
  <c r="CL39" i="2"/>
  <c r="CK39" i="2"/>
  <c r="CJ39" i="2"/>
  <c r="CL38" i="2"/>
  <c r="CK38" i="2"/>
  <c r="CJ38" i="2"/>
  <c r="CK37" i="2"/>
  <c r="CL37" i="2" s="1"/>
  <c r="CJ37" i="2"/>
  <c r="CK36" i="2"/>
  <c r="CL36" i="2" s="1"/>
  <c r="CJ36" i="2"/>
  <c r="CK35" i="2"/>
  <c r="CL35" i="2" s="1"/>
  <c r="CJ35" i="2"/>
  <c r="CK34" i="2"/>
  <c r="CL34" i="2" s="1"/>
  <c r="CJ34" i="2"/>
  <c r="CK33" i="2"/>
  <c r="CL33" i="2" s="1"/>
  <c r="CJ33" i="2"/>
  <c r="CL32" i="2"/>
  <c r="CK32" i="2"/>
  <c r="CJ32" i="2"/>
  <c r="CL31" i="2"/>
  <c r="CK31" i="2"/>
  <c r="CJ31" i="2"/>
  <c r="CL30" i="2"/>
  <c r="CK30" i="2"/>
  <c r="CJ30" i="2"/>
  <c r="CK29" i="2"/>
  <c r="CL29" i="2" s="1"/>
  <c r="CJ29" i="2"/>
  <c r="CK28" i="2"/>
  <c r="CL28" i="2" s="1"/>
  <c r="CJ28" i="2"/>
  <c r="CK27" i="2"/>
  <c r="CL27" i="2" s="1"/>
  <c r="CJ27" i="2"/>
  <c r="CK26" i="2"/>
  <c r="CL26" i="2" s="1"/>
  <c r="CJ26" i="2"/>
  <c r="CK25" i="2"/>
  <c r="CL25" i="2" s="1"/>
  <c r="CJ25" i="2"/>
  <c r="CL24" i="2"/>
  <c r="CK24" i="2"/>
  <c r="CJ24" i="2"/>
  <c r="CL23" i="2"/>
  <c r="CK23" i="2"/>
  <c r="CJ23" i="2"/>
  <c r="CL22" i="2"/>
  <c r="CK22" i="2"/>
  <c r="CJ22" i="2"/>
  <c r="CK21" i="2"/>
  <c r="CL21" i="2" s="1"/>
  <c r="CJ21" i="2"/>
  <c r="CK20" i="2"/>
  <c r="CL20" i="2" s="1"/>
  <c r="CJ20" i="2"/>
  <c r="CK19" i="2"/>
  <c r="CL19" i="2" s="1"/>
  <c r="CJ19" i="2"/>
  <c r="CK18" i="2"/>
  <c r="CL18" i="2" s="1"/>
  <c r="CJ18" i="2"/>
  <c r="CK17" i="2"/>
  <c r="CJ17" i="2"/>
  <c r="CK16" i="2"/>
  <c r="CL16" i="2" s="1"/>
  <c r="CJ16" i="2"/>
  <c r="CK15" i="2"/>
  <c r="CL15" i="2" s="1"/>
  <c r="CJ15" i="2"/>
  <c r="CK14" i="2"/>
  <c r="CL14" i="2" s="1"/>
  <c r="CJ14" i="2"/>
  <c r="CK13" i="2"/>
  <c r="CJ13" i="2"/>
  <c r="CI12" i="2"/>
  <c r="CH12" i="2"/>
  <c r="CA43" i="2"/>
  <c r="CB43" i="2" s="1"/>
  <c r="BZ43" i="2"/>
  <c r="CA42" i="2"/>
  <c r="CB42" i="2" s="1"/>
  <c r="BZ42" i="2"/>
  <c r="CA41" i="2"/>
  <c r="CB41" i="2" s="1"/>
  <c r="BZ41" i="2"/>
  <c r="CA40" i="2"/>
  <c r="CB40" i="2" s="1"/>
  <c r="BZ40" i="2"/>
  <c r="CB39" i="2"/>
  <c r="CA39" i="2"/>
  <c r="BZ39" i="2"/>
  <c r="CB38" i="2"/>
  <c r="CA38" i="2"/>
  <c r="BZ38" i="2"/>
  <c r="CA37" i="2"/>
  <c r="CB37" i="2" s="1"/>
  <c r="BZ37" i="2"/>
  <c r="CB36" i="2"/>
  <c r="CA36" i="2"/>
  <c r="BZ36" i="2"/>
  <c r="CA35" i="2"/>
  <c r="CB35" i="2" s="1"/>
  <c r="BZ35" i="2"/>
  <c r="CA34" i="2"/>
  <c r="CB34" i="2" s="1"/>
  <c r="BZ34" i="2"/>
  <c r="CA33" i="2"/>
  <c r="CB33" i="2" s="1"/>
  <c r="BZ33" i="2"/>
  <c r="CA32" i="2"/>
  <c r="CB32" i="2" s="1"/>
  <c r="BZ32" i="2"/>
  <c r="CB31" i="2"/>
  <c r="CA31" i="2"/>
  <c r="BZ31" i="2"/>
  <c r="CB30" i="2"/>
  <c r="CA30" i="2"/>
  <c r="BZ30" i="2"/>
  <c r="CA29" i="2"/>
  <c r="CB29" i="2" s="1"/>
  <c r="BZ29" i="2"/>
  <c r="CB28" i="2"/>
  <c r="CA28" i="2"/>
  <c r="BZ28" i="2"/>
  <c r="CA27" i="2"/>
  <c r="CB27" i="2" s="1"/>
  <c r="BZ27" i="2"/>
  <c r="CA26" i="2"/>
  <c r="CB26" i="2" s="1"/>
  <c r="BZ26" i="2"/>
  <c r="CA25" i="2"/>
  <c r="CB25" i="2" s="1"/>
  <c r="BZ25" i="2"/>
  <c r="CA24" i="2"/>
  <c r="CB24" i="2" s="1"/>
  <c r="BZ24" i="2"/>
  <c r="CB23" i="2"/>
  <c r="CA23" i="2"/>
  <c r="BZ23" i="2"/>
  <c r="CB22" i="2"/>
  <c r="CA22" i="2"/>
  <c r="BZ22" i="2"/>
  <c r="CA21" i="2"/>
  <c r="CB21" i="2" s="1"/>
  <c r="BZ21" i="2"/>
  <c r="CB20" i="2"/>
  <c r="CA20" i="2"/>
  <c r="BZ20" i="2"/>
  <c r="CA19" i="2"/>
  <c r="CB19" i="2" s="1"/>
  <c r="BZ19" i="2"/>
  <c r="CA18" i="2"/>
  <c r="CB18" i="2" s="1"/>
  <c r="BZ18" i="2"/>
  <c r="CA17" i="2"/>
  <c r="BZ17" i="2"/>
  <c r="CA16" i="2"/>
  <c r="BZ16" i="2"/>
  <c r="CA15" i="2"/>
  <c r="CB15" i="2" s="1"/>
  <c r="BZ15" i="2"/>
  <c r="CA14" i="2"/>
  <c r="CB14" i="2" s="1"/>
  <c r="BZ14" i="2"/>
  <c r="CA13" i="2"/>
  <c r="BZ13" i="2"/>
  <c r="BY12" i="2"/>
  <c r="BX12" i="2"/>
  <c r="BQ43" i="2"/>
  <c r="BR43" i="2" s="1"/>
  <c r="BP43" i="2"/>
  <c r="BR42" i="2"/>
  <c r="BQ42" i="2"/>
  <c r="BP42" i="2"/>
  <c r="BQ41" i="2"/>
  <c r="BR41" i="2" s="1"/>
  <c r="BP41" i="2"/>
  <c r="BQ40" i="2"/>
  <c r="BR40" i="2" s="1"/>
  <c r="BP40" i="2"/>
  <c r="BQ39" i="2"/>
  <c r="BR39" i="2" s="1"/>
  <c r="BP39" i="2"/>
  <c r="BR38" i="2"/>
  <c r="BQ38" i="2"/>
  <c r="BP38" i="2"/>
  <c r="BQ37" i="2"/>
  <c r="BR37" i="2" s="1"/>
  <c r="BP37" i="2"/>
  <c r="BQ36" i="2"/>
  <c r="BR36" i="2" s="1"/>
  <c r="BP36" i="2"/>
  <c r="BQ35" i="2"/>
  <c r="BR35" i="2" s="1"/>
  <c r="BP35" i="2"/>
  <c r="BR34" i="2"/>
  <c r="BQ34" i="2"/>
  <c r="BP34" i="2"/>
  <c r="BQ33" i="2"/>
  <c r="BR33" i="2" s="1"/>
  <c r="BP33" i="2"/>
  <c r="BQ32" i="2"/>
  <c r="BR32" i="2" s="1"/>
  <c r="BP32" i="2"/>
  <c r="BQ31" i="2"/>
  <c r="BR31" i="2" s="1"/>
  <c r="BP31" i="2"/>
  <c r="BR30" i="2"/>
  <c r="BQ30" i="2"/>
  <c r="BP30" i="2"/>
  <c r="BQ29" i="2"/>
  <c r="BR29" i="2" s="1"/>
  <c r="BP29" i="2"/>
  <c r="BQ28" i="2"/>
  <c r="BR28" i="2" s="1"/>
  <c r="BP28" i="2"/>
  <c r="BQ27" i="2"/>
  <c r="BR27" i="2" s="1"/>
  <c r="BP27" i="2"/>
  <c r="BR26" i="2"/>
  <c r="BQ26" i="2"/>
  <c r="BP26" i="2"/>
  <c r="BQ25" i="2"/>
  <c r="BR25" i="2" s="1"/>
  <c r="BP25" i="2"/>
  <c r="BQ24" i="2"/>
  <c r="BR24" i="2" s="1"/>
  <c r="BP24" i="2"/>
  <c r="BQ23" i="2"/>
  <c r="BR23" i="2" s="1"/>
  <c r="BP23" i="2"/>
  <c r="BR22" i="2"/>
  <c r="BQ22" i="2"/>
  <c r="BP22" i="2"/>
  <c r="BQ21" i="2"/>
  <c r="BR21" i="2" s="1"/>
  <c r="BP21" i="2"/>
  <c r="BQ20" i="2"/>
  <c r="BR20" i="2" s="1"/>
  <c r="BP20" i="2"/>
  <c r="BQ19" i="2"/>
  <c r="BR19" i="2" s="1"/>
  <c r="BP19" i="2"/>
  <c r="BR18" i="2"/>
  <c r="BQ18" i="2"/>
  <c r="BP18" i="2"/>
  <c r="BQ17" i="2"/>
  <c r="BP17" i="2"/>
  <c r="BQ16" i="2"/>
  <c r="BR16" i="2" s="1"/>
  <c r="BP16" i="2"/>
  <c r="BQ15" i="2"/>
  <c r="BP15" i="2"/>
  <c r="BQ14" i="2"/>
  <c r="BP14" i="2"/>
  <c r="BR14" i="2" s="1"/>
  <c r="BQ13" i="2"/>
  <c r="BR13" i="2" s="1"/>
  <c r="BP13" i="2"/>
  <c r="BO12" i="2"/>
  <c r="BN12" i="2"/>
  <c r="BG43" i="2"/>
  <c r="BH43" i="2" s="1"/>
  <c r="BF43" i="2"/>
  <c r="BG42" i="2"/>
  <c r="BH42" i="2" s="1"/>
  <c r="BF42" i="2"/>
  <c r="BG41" i="2"/>
  <c r="BH41" i="2" s="1"/>
  <c r="BF41" i="2"/>
  <c r="BG40" i="2"/>
  <c r="BH40" i="2" s="1"/>
  <c r="BF40" i="2"/>
  <c r="BH39" i="2"/>
  <c r="BG39" i="2"/>
  <c r="BF39" i="2"/>
  <c r="BH38" i="2"/>
  <c r="BG38" i="2"/>
  <c r="BF38" i="2"/>
  <c r="BG37" i="2"/>
  <c r="BH37" i="2" s="1"/>
  <c r="BF37" i="2"/>
  <c r="BH36" i="2"/>
  <c r="BG36" i="2"/>
  <c r="BF36" i="2"/>
  <c r="BG35" i="2"/>
  <c r="BH35" i="2" s="1"/>
  <c r="BF35" i="2"/>
  <c r="BG34" i="2"/>
  <c r="BH34" i="2" s="1"/>
  <c r="BF34" i="2"/>
  <c r="BG33" i="2"/>
  <c r="BH33" i="2" s="1"/>
  <c r="BF33" i="2"/>
  <c r="BG32" i="2"/>
  <c r="BH32" i="2" s="1"/>
  <c r="BF32" i="2"/>
  <c r="BH31" i="2"/>
  <c r="BG31" i="2"/>
  <c r="BF31" i="2"/>
  <c r="BH30" i="2"/>
  <c r="BG30" i="2"/>
  <c r="BF30" i="2"/>
  <c r="BG29" i="2"/>
  <c r="BH29" i="2" s="1"/>
  <c r="BF29" i="2"/>
  <c r="BH28" i="2"/>
  <c r="BG28" i="2"/>
  <c r="BF28" i="2"/>
  <c r="BG27" i="2"/>
  <c r="BH27" i="2" s="1"/>
  <c r="BF27" i="2"/>
  <c r="BG26" i="2"/>
  <c r="BH26" i="2" s="1"/>
  <c r="BF26" i="2"/>
  <c r="BG25" i="2"/>
  <c r="BH25" i="2" s="1"/>
  <c r="BF25" i="2"/>
  <c r="BG24" i="2"/>
  <c r="BH24" i="2" s="1"/>
  <c r="BF24" i="2"/>
  <c r="BH23" i="2"/>
  <c r="BG23" i="2"/>
  <c r="BF23" i="2"/>
  <c r="BH22" i="2"/>
  <c r="BG22" i="2"/>
  <c r="BF22" i="2"/>
  <c r="BG21" i="2"/>
  <c r="BH21" i="2" s="1"/>
  <c r="BF21" i="2"/>
  <c r="BH20" i="2"/>
  <c r="BG20" i="2"/>
  <c r="BF20" i="2"/>
  <c r="BG19" i="2"/>
  <c r="BH19" i="2" s="1"/>
  <c r="BF19" i="2"/>
  <c r="BG18" i="2"/>
  <c r="BH18" i="2" s="1"/>
  <c r="BF18" i="2"/>
  <c r="BG17" i="2"/>
  <c r="BF17" i="2"/>
  <c r="BG16" i="2"/>
  <c r="BH16" i="2" s="1"/>
  <c r="BF16" i="2"/>
  <c r="BG15" i="2"/>
  <c r="BH15" i="2" s="1"/>
  <c r="BF15" i="2"/>
  <c r="BG14" i="2"/>
  <c r="BH14" i="2" s="1"/>
  <c r="BF14" i="2"/>
  <c r="BG13" i="2"/>
  <c r="BF13" i="2"/>
  <c r="BE12" i="2"/>
  <c r="BD12" i="2"/>
  <c r="AW43" i="2"/>
  <c r="AX43" i="2" s="1"/>
  <c r="AV43" i="2"/>
  <c r="AW42" i="2"/>
  <c r="AX42" i="2" s="1"/>
  <c r="AV42" i="2"/>
  <c r="AW41" i="2"/>
  <c r="AX41" i="2" s="1"/>
  <c r="AV41" i="2"/>
  <c r="AW40" i="2"/>
  <c r="AX40" i="2" s="1"/>
  <c r="AV40" i="2"/>
  <c r="AX39" i="2"/>
  <c r="AW39" i="2"/>
  <c r="AV39" i="2"/>
  <c r="AX38" i="2"/>
  <c r="AW38" i="2"/>
  <c r="AV38" i="2"/>
  <c r="AW37" i="2"/>
  <c r="AX37" i="2" s="1"/>
  <c r="AV37" i="2"/>
  <c r="AX36" i="2"/>
  <c r="AW36" i="2"/>
  <c r="AV36" i="2"/>
  <c r="AW35" i="2"/>
  <c r="AX35" i="2" s="1"/>
  <c r="AV35" i="2"/>
  <c r="AW34" i="2"/>
  <c r="AX34" i="2" s="1"/>
  <c r="AV34" i="2"/>
  <c r="AW33" i="2"/>
  <c r="AX33" i="2" s="1"/>
  <c r="AV33" i="2"/>
  <c r="AW32" i="2"/>
  <c r="AX32" i="2" s="1"/>
  <c r="AV32" i="2"/>
  <c r="AX31" i="2"/>
  <c r="AW31" i="2"/>
  <c r="AV31" i="2"/>
  <c r="AX30" i="2"/>
  <c r="AW30" i="2"/>
  <c r="AV30" i="2"/>
  <c r="AW29" i="2"/>
  <c r="AX29" i="2" s="1"/>
  <c r="AV29" i="2"/>
  <c r="AX28" i="2"/>
  <c r="AW28" i="2"/>
  <c r="AV28" i="2"/>
  <c r="AW27" i="2"/>
  <c r="AX27" i="2" s="1"/>
  <c r="AV27" i="2"/>
  <c r="AW26" i="2"/>
  <c r="AX26" i="2" s="1"/>
  <c r="AV26" i="2"/>
  <c r="AW25" i="2"/>
  <c r="AX25" i="2" s="1"/>
  <c r="AV25" i="2"/>
  <c r="AW24" i="2"/>
  <c r="AX24" i="2" s="1"/>
  <c r="AV24" i="2"/>
  <c r="AX23" i="2"/>
  <c r="AW23" i="2"/>
  <c r="AV23" i="2"/>
  <c r="AX22" i="2"/>
  <c r="AW22" i="2"/>
  <c r="AV22" i="2"/>
  <c r="AW21" i="2"/>
  <c r="AX21" i="2" s="1"/>
  <c r="AV21" i="2"/>
  <c r="AX20" i="2"/>
  <c r="AW20" i="2"/>
  <c r="AV20" i="2"/>
  <c r="AW19" i="2"/>
  <c r="AX19" i="2" s="1"/>
  <c r="AV19" i="2"/>
  <c r="AW18" i="2"/>
  <c r="AX18" i="2" s="1"/>
  <c r="AV18" i="2"/>
  <c r="AW17" i="2"/>
  <c r="AV17" i="2"/>
  <c r="AW16" i="2"/>
  <c r="AV16" i="2"/>
  <c r="AW15" i="2"/>
  <c r="AX15" i="2" s="1"/>
  <c r="AV15" i="2"/>
  <c r="AW14" i="2"/>
  <c r="AX14" i="2" s="1"/>
  <c r="AV14" i="2"/>
  <c r="AW13" i="2"/>
  <c r="AX13" i="2" s="1"/>
  <c r="AV13" i="2"/>
  <c r="AU12" i="2"/>
  <c r="AT12" i="2"/>
  <c r="AM43" i="2"/>
  <c r="AN43" i="2" s="1"/>
  <c r="AL43" i="2"/>
  <c r="AN42" i="2"/>
  <c r="AM42" i="2"/>
  <c r="AL42" i="2"/>
  <c r="AM41" i="2"/>
  <c r="AN41" i="2" s="1"/>
  <c r="AL41" i="2"/>
  <c r="AM40" i="2"/>
  <c r="AN40" i="2" s="1"/>
  <c r="AL40" i="2"/>
  <c r="AM39" i="2"/>
  <c r="AN39" i="2" s="1"/>
  <c r="AL39" i="2"/>
  <c r="AN38" i="2"/>
  <c r="AM38" i="2"/>
  <c r="AL38" i="2"/>
  <c r="AM37" i="2"/>
  <c r="AN37" i="2" s="1"/>
  <c r="AL37" i="2"/>
  <c r="AM36" i="2"/>
  <c r="AN36" i="2" s="1"/>
  <c r="AL36" i="2"/>
  <c r="AM35" i="2"/>
  <c r="AN35" i="2" s="1"/>
  <c r="AL35" i="2"/>
  <c r="AN34" i="2"/>
  <c r="AM34" i="2"/>
  <c r="AL34" i="2"/>
  <c r="AM33" i="2"/>
  <c r="AN33" i="2" s="1"/>
  <c r="AL33" i="2"/>
  <c r="AM32" i="2"/>
  <c r="AN32" i="2" s="1"/>
  <c r="AL32" i="2"/>
  <c r="AM31" i="2"/>
  <c r="AN31" i="2" s="1"/>
  <c r="AL31" i="2"/>
  <c r="AN30" i="2"/>
  <c r="AM30" i="2"/>
  <c r="AL30" i="2"/>
  <c r="AM29" i="2"/>
  <c r="AN29" i="2" s="1"/>
  <c r="AL29" i="2"/>
  <c r="AM28" i="2"/>
  <c r="AN28" i="2" s="1"/>
  <c r="AL28" i="2"/>
  <c r="AM27" i="2"/>
  <c r="AN27" i="2" s="1"/>
  <c r="AL27" i="2"/>
  <c r="AN26" i="2"/>
  <c r="AM26" i="2"/>
  <c r="AL26" i="2"/>
  <c r="AM25" i="2"/>
  <c r="AN25" i="2" s="1"/>
  <c r="AL25" i="2"/>
  <c r="AM24" i="2"/>
  <c r="AN24" i="2" s="1"/>
  <c r="AL24" i="2"/>
  <c r="AM23" i="2"/>
  <c r="AN23" i="2" s="1"/>
  <c r="AL23" i="2"/>
  <c r="AN22" i="2"/>
  <c r="AM22" i="2"/>
  <c r="AL22" i="2"/>
  <c r="AM21" i="2"/>
  <c r="AN21" i="2" s="1"/>
  <c r="AL21" i="2"/>
  <c r="AM20" i="2"/>
  <c r="AN20" i="2" s="1"/>
  <c r="AL20" i="2"/>
  <c r="AM19" i="2"/>
  <c r="AN19" i="2" s="1"/>
  <c r="AL19" i="2"/>
  <c r="AN18" i="2"/>
  <c r="AM18" i="2"/>
  <c r="AL18" i="2"/>
  <c r="AM17" i="2"/>
  <c r="AN17" i="2" s="1"/>
  <c r="AL17" i="2"/>
  <c r="AM16" i="2"/>
  <c r="AL16" i="2"/>
  <c r="AM15" i="2"/>
  <c r="AL15" i="2"/>
  <c r="AM14" i="2"/>
  <c r="AN14" i="2" s="1"/>
  <c r="AL14" i="2"/>
  <c r="AM13" i="2"/>
  <c r="AL13" i="2"/>
  <c r="AK12" i="2"/>
  <c r="AJ12" i="2"/>
  <c r="AC43" i="2"/>
  <c r="AD43" i="2" s="1"/>
  <c r="AB43" i="2"/>
  <c r="AC42" i="2"/>
  <c r="AD42" i="2" s="1"/>
  <c r="AB42" i="2"/>
  <c r="AC41" i="2"/>
  <c r="AD41" i="2" s="1"/>
  <c r="AB41" i="2"/>
  <c r="AC40" i="2"/>
  <c r="AD40" i="2" s="1"/>
  <c r="AB40" i="2"/>
  <c r="AD39" i="2"/>
  <c r="AC39" i="2"/>
  <c r="AB39" i="2"/>
  <c r="AD38" i="2"/>
  <c r="AC38" i="2"/>
  <c r="AB38" i="2"/>
  <c r="AC37" i="2"/>
  <c r="AD37" i="2" s="1"/>
  <c r="AB37" i="2"/>
  <c r="AD36" i="2"/>
  <c r="AC36" i="2"/>
  <c r="AB36" i="2"/>
  <c r="AC35" i="2"/>
  <c r="AD35" i="2" s="1"/>
  <c r="AB35" i="2"/>
  <c r="AC34" i="2"/>
  <c r="AD34" i="2" s="1"/>
  <c r="AB34" i="2"/>
  <c r="AC33" i="2"/>
  <c r="AD33" i="2" s="1"/>
  <c r="AB33" i="2"/>
  <c r="AC32" i="2"/>
  <c r="AD32" i="2" s="1"/>
  <c r="AB32" i="2"/>
  <c r="AD31" i="2"/>
  <c r="AC31" i="2"/>
  <c r="AB31" i="2"/>
  <c r="AD30" i="2"/>
  <c r="AC30" i="2"/>
  <c r="AB30" i="2"/>
  <c r="AC29" i="2"/>
  <c r="AD29" i="2" s="1"/>
  <c r="AB29" i="2"/>
  <c r="AD28" i="2"/>
  <c r="AC28" i="2"/>
  <c r="AB28" i="2"/>
  <c r="AC27" i="2"/>
  <c r="AD27" i="2" s="1"/>
  <c r="AB27" i="2"/>
  <c r="AC26" i="2"/>
  <c r="AD26" i="2" s="1"/>
  <c r="AB26" i="2"/>
  <c r="AC25" i="2"/>
  <c r="AD25" i="2" s="1"/>
  <c r="AB25" i="2"/>
  <c r="AC24" i="2"/>
  <c r="AD24" i="2" s="1"/>
  <c r="AB24" i="2"/>
  <c r="AD23" i="2"/>
  <c r="AC23" i="2"/>
  <c r="AB23" i="2"/>
  <c r="AD22" i="2"/>
  <c r="AC22" i="2"/>
  <c r="AB22" i="2"/>
  <c r="AC21" i="2"/>
  <c r="AD21" i="2" s="1"/>
  <c r="AB21" i="2"/>
  <c r="AD20" i="2"/>
  <c r="AC20" i="2"/>
  <c r="AB20" i="2"/>
  <c r="AC19" i="2"/>
  <c r="AD19" i="2" s="1"/>
  <c r="AB19" i="2"/>
  <c r="AC18" i="2"/>
  <c r="AD18" i="2" s="1"/>
  <c r="AB18" i="2"/>
  <c r="AC17" i="2"/>
  <c r="AB17" i="2"/>
  <c r="AC16" i="2"/>
  <c r="AB16" i="2"/>
  <c r="AC15" i="2"/>
  <c r="AD15" i="2" s="1"/>
  <c r="AB15" i="2"/>
  <c r="AC14" i="2"/>
  <c r="AD14" i="2" s="1"/>
  <c r="AB14" i="2"/>
  <c r="AC13" i="2"/>
  <c r="AB13" i="2"/>
  <c r="AA12" i="2"/>
  <c r="Z12" i="2"/>
  <c r="S43" i="2"/>
  <c r="T43" i="2" s="1"/>
  <c r="R43" i="2"/>
  <c r="S42" i="2"/>
  <c r="T42" i="2" s="1"/>
  <c r="R42" i="2"/>
  <c r="S41" i="2"/>
  <c r="T41" i="2" s="1"/>
  <c r="R41" i="2"/>
  <c r="S40" i="2"/>
  <c r="T40" i="2" s="1"/>
  <c r="R40" i="2"/>
  <c r="T39" i="2"/>
  <c r="S39" i="2"/>
  <c r="R39" i="2"/>
  <c r="T38" i="2"/>
  <c r="S38" i="2"/>
  <c r="R38" i="2"/>
  <c r="S37" i="2"/>
  <c r="T37" i="2" s="1"/>
  <c r="R37" i="2"/>
  <c r="T36" i="2"/>
  <c r="S36" i="2"/>
  <c r="R36" i="2"/>
  <c r="S35" i="2"/>
  <c r="T35" i="2" s="1"/>
  <c r="R35" i="2"/>
  <c r="S34" i="2"/>
  <c r="T34" i="2" s="1"/>
  <c r="R34" i="2"/>
  <c r="S33" i="2"/>
  <c r="T33" i="2" s="1"/>
  <c r="R33" i="2"/>
  <c r="T32" i="2"/>
  <c r="S32" i="2"/>
  <c r="R32" i="2"/>
  <c r="T31" i="2"/>
  <c r="S31" i="2"/>
  <c r="R31" i="2"/>
  <c r="T30" i="2"/>
  <c r="S30" i="2"/>
  <c r="R30" i="2"/>
  <c r="S29" i="2"/>
  <c r="T29" i="2" s="1"/>
  <c r="R29" i="2"/>
  <c r="T28" i="2"/>
  <c r="S28" i="2"/>
  <c r="R28" i="2"/>
  <c r="S27" i="2"/>
  <c r="T27" i="2" s="1"/>
  <c r="R27" i="2"/>
  <c r="S26" i="2"/>
  <c r="T26" i="2" s="1"/>
  <c r="R26" i="2"/>
  <c r="S25" i="2"/>
  <c r="T25" i="2" s="1"/>
  <c r="R25" i="2"/>
  <c r="T24" i="2"/>
  <c r="S24" i="2"/>
  <c r="R24" i="2"/>
  <c r="T23" i="2"/>
  <c r="S23" i="2"/>
  <c r="R23" i="2"/>
  <c r="T22" i="2"/>
  <c r="S22" i="2"/>
  <c r="R22" i="2"/>
  <c r="S21" i="2"/>
  <c r="T21" i="2" s="1"/>
  <c r="R21" i="2"/>
  <c r="T20" i="2"/>
  <c r="S20" i="2"/>
  <c r="R20" i="2"/>
  <c r="S19" i="2"/>
  <c r="T19" i="2" s="1"/>
  <c r="R19" i="2"/>
  <c r="S18" i="2"/>
  <c r="T18" i="2" s="1"/>
  <c r="R18" i="2"/>
  <c r="S17" i="2"/>
  <c r="R17" i="2"/>
  <c r="S16" i="2"/>
  <c r="T16" i="2" s="1"/>
  <c r="R16" i="2"/>
  <c r="S15" i="2"/>
  <c r="T15" i="2" s="1"/>
  <c r="R15" i="2"/>
  <c r="S14" i="2"/>
  <c r="T14" i="2" s="1"/>
  <c r="R14" i="2"/>
  <c r="S13" i="2"/>
  <c r="R13" i="2"/>
  <c r="Q12" i="2"/>
  <c r="P12" i="2"/>
  <c r="C48" i="2"/>
  <c r="B48" i="2"/>
  <c r="G12" i="2"/>
  <c r="F12" i="2"/>
  <c r="H49" i="3"/>
  <c r="G49" i="3"/>
  <c r="H48" i="3"/>
  <c r="G48" i="3"/>
  <c r="H47" i="3"/>
  <c r="G47" i="3"/>
  <c r="H46" i="3"/>
  <c r="G46" i="3"/>
  <c r="H45" i="3"/>
  <c r="G45" i="3"/>
  <c r="H44" i="3"/>
  <c r="G44" i="3"/>
  <c r="H43" i="3"/>
  <c r="G43" i="3"/>
  <c r="H42" i="3"/>
  <c r="G42" i="3"/>
  <c r="H41" i="3"/>
  <c r="G41" i="3"/>
  <c r="C39" i="1"/>
  <c r="H40" i="3"/>
  <c r="G40" i="3"/>
  <c r="H39" i="3"/>
  <c r="G39" i="3"/>
  <c r="H38" i="3"/>
  <c r="G38" i="3"/>
  <c r="D47" i="1"/>
  <c r="C47" i="1"/>
  <c r="D46" i="1"/>
  <c r="C46" i="1"/>
  <c r="D45" i="1"/>
  <c r="C45" i="1"/>
  <c r="D44" i="1"/>
  <c r="C44" i="1"/>
  <c r="D43" i="1"/>
  <c r="C43" i="1"/>
  <c r="D42" i="1"/>
  <c r="C42" i="1"/>
  <c r="D41" i="1"/>
  <c r="C41" i="1"/>
  <c r="D40" i="1"/>
  <c r="C40" i="1"/>
  <c r="D39" i="1"/>
  <c r="D38" i="1"/>
  <c r="C38" i="1"/>
  <c r="D37" i="1"/>
  <c r="C37" i="1"/>
  <c r="D36" i="1"/>
  <c r="C36" i="1"/>
  <c r="AU33" i="3"/>
  <c r="AU32" i="3"/>
  <c r="I49" i="3" s="1"/>
  <c r="AU28" i="3"/>
  <c r="AU20" i="3" s="1"/>
  <c r="AU26" i="3"/>
  <c r="AU24" i="3"/>
  <c r="AU22" i="3"/>
  <c r="AQ33" i="3"/>
  <c r="AQ32" i="3"/>
  <c r="I48" i="3" s="1"/>
  <c r="AQ28" i="3"/>
  <c r="AQ20" i="3" s="1"/>
  <c r="AQ26" i="3"/>
  <c r="AQ24" i="3"/>
  <c r="AQ22" i="3"/>
  <c r="AM33" i="3"/>
  <c r="AM32" i="3"/>
  <c r="I47" i="3" s="1"/>
  <c r="AM28" i="3"/>
  <c r="AM20" i="3" s="1"/>
  <c r="AM26" i="3"/>
  <c r="AM24" i="3"/>
  <c r="AM22" i="3"/>
  <c r="AI33" i="3"/>
  <c r="AI32" i="3"/>
  <c r="I46" i="3" s="1"/>
  <c r="AI28" i="3"/>
  <c r="AI20" i="3" s="1"/>
  <c r="AI26" i="3"/>
  <c r="AI24" i="3"/>
  <c r="AI22" i="3"/>
  <c r="AE33" i="3"/>
  <c r="AE32" i="3"/>
  <c r="I45" i="3" s="1"/>
  <c r="AE28" i="3"/>
  <c r="AE20" i="3" s="1"/>
  <c r="AE26" i="3"/>
  <c r="AE24" i="3"/>
  <c r="AE22" i="3"/>
  <c r="AA33" i="3"/>
  <c r="AA32" i="3"/>
  <c r="I44" i="3" s="1"/>
  <c r="AA28" i="3"/>
  <c r="AA20" i="3" s="1"/>
  <c r="AA26" i="3"/>
  <c r="AA24" i="3"/>
  <c r="AA22" i="3"/>
  <c r="W26" i="3"/>
  <c r="W24" i="3"/>
  <c r="W32" i="3" s="1"/>
  <c r="W22" i="3"/>
  <c r="S33" i="3"/>
  <c r="S32" i="3"/>
  <c r="I42" i="3" s="1"/>
  <c r="S28" i="3"/>
  <c r="S20" i="3" s="1"/>
  <c r="S24" i="3"/>
  <c r="S22" i="3"/>
  <c r="O33" i="3"/>
  <c r="O32" i="3"/>
  <c r="I41" i="3" s="1"/>
  <c r="O28" i="3"/>
  <c r="O26" i="3"/>
  <c r="O24" i="3"/>
  <c r="O22" i="3"/>
  <c r="O20" i="3"/>
  <c r="K33" i="3"/>
  <c r="I40" i="3"/>
  <c r="K20" i="3"/>
  <c r="K24" i="3"/>
  <c r="K22" i="3"/>
  <c r="G33" i="3"/>
  <c r="G20" i="3"/>
  <c r="G24" i="3"/>
  <c r="BG31" i="1"/>
  <c r="BG29" i="1"/>
  <c r="BG27" i="1"/>
  <c r="BG25" i="1"/>
  <c r="BG23" i="1"/>
  <c r="BG21" i="1"/>
  <c r="BH17" i="1"/>
  <c r="BF17" i="1"/>
  <c r="BE16" i="1"/>
  <c r="BH15" i="1"/>
  <c r="BE15" i="1"/>
  <c r="BH14" i="1"/>
  <c r="BE14" i="1"/>
  <c r="BH13" i="1"/>
  <c r="BE13" i="1"/>
  <c r="BH12" i="1"/>
  <c r="BE12" i="1"/>
  <c r="BE11" i="1"/>
  <c r="BB31" i="1"/>
  <c r="BB29" i="1"/>
  <c r="BB27" i="1"/>
  <c r="BB25" i="1"/>
  <c r="BB23" i="1"/>
  <c r="BB21" i="1"/>
  <c r="BC17" i="1"/>
  <c r="BA17" i="1"/>
  <c r="AZ16" i="1"/>
  <c r="BC15" i="1"/>
  <c r="AZ15" i="1"/>
  <c r="BC14" i="1"/>
  <c r="AZ14" i="1"/>
  <c r="BC13" i="1"/>
  <c r="AZ13" i="1"/>
  <c r="BC12" i="1"/>
  <c r="AZ12" i="1"/>
  <c r="AZ11" i="1"/>
  <c r="AW31" i="1"/>
  <c r="AW29" i="1"/>
  <c r="AW27" i="1"/>
  <c r="AW25" i="1"/>
  <c r="AW23" i="1"/>
  <c r="AW21" i="1"/>
  <c r="AX17" i="1"/>
  <c r="AV17" i="1"/>
  <c r="AU16" i="1"/>
  <c r="AX15" i="1"/>
  <c r="AU15" i="1"/>
  <c r="AX14" i="1"/>
  <c r="AU14" i="1"/>
  <c r="AX13" i="1"/>
  <c r="AU13" i="1"/>
  <c r="AX12" i="1"/>
  <c r="AU12" i="1"/>
  <c r="AU11" i="1"/>
  <c r="AR31" i="1"/>
  <c r="AR29" i="1"/>
  <c r="AR27" i="1"/>
  <c r="AR25" i="1"/>
  <c r="AR23" i="1"/>
  <c r="AR21" i="1"/>
  <c r="AS17" i="1"/>
  <c r="AQ17" i="1"/>
  <c r="AP16" i="1"/>
  <c r="AS15" i="1"/>
  <c r="AP15" i="1"/>
  <c r="AS14" i="1"/>
  <c r="AP14" i="1"/>
  <c r="AS13" i="1"/>
  <c r="AP13" i="1"/>
  <c r="AS12" i="1"/>
  <c r="AP12" i="1"/>
  <c r="AP11" i="1"/>
  <c r="AM31" i="1"/>
  <c r="AM29" i="1"/>
  <c r="AM27" i="1"/>
  <c r="AM25" i="1"/>
  <c r="AM23" i="1"/>
  <c r="AM21" i="1"/>
  <c r="AN17" i="1"/>
  <c r="AL17" i="1"/>
  <c r="AK16" i="1"/>
  <c r="AN15" i="1"/>
  <c r="AK15" i="1"/>
  <c r="AN14" i="1"/>
  <c r="AK14" i="1"/>
  <c r="AN13" i="1"/>
  <c r="AK13" i="1"/>
  <c r="AN12" i="1"/>
  <c r="AK12" i="1"/>
  <c r="AK11" i="1"/>
  <c r="AH31" i="1"/>
  <c r="AH29" i="1"/>
  <c r="AH27" i="1"/>
  <c r="AH25" i="1"/>
  <c r="AH23" i="1"/>
  <c r="AH21" i="1"/>
  <c r="AI17" i="1"/>
  <c r="AG17" i="1"/>
  <c r="AF16" i="1"/>
  <c r="AI15" i="1"/>
  <c r="AF15" i="1"/>
  <c r="AI14" i="1"/>
  <c r="AF14" i="1"/>
  <c r="AI13" i="1"/>
  <c r="AF13" i="1"/>
  <c r="AI12" i="1"/>
  <c r="AF12" i="1"/>
  <c r="AF11" i="1"/>
  <c r="AC31" i="1"/>
  <c r="AC29" i="1"/>
  <c r="AC27" i="1"/>
  <c r="AC25" i="1"/>
  <c r="AC23" i="1"/>
  <c r="AC21" i="1"/>
  <c r="AD17" i="1"/>
  <c r="AB17" i="1"/>
  <c r="AA16" i="1"/>
  <c r="AD15" i="1"/>
  <c r="AA15" i="1"/>
  <c r="AD14" i="1"/>
  <c r="AA14" i="1"/>
  <c r="AD13" i="1"/>
  <c r="AA13" i="1"/>
  <c r="AD12" i="1"/>
  <c r="AA12" i="1"/>
  <c r="AA11" i="1"/>
  <c r="S31" i="1"/>
  <c r="S29" i="1"/>
  <c r="S27" i="1"/>
  <c r="S25" i="1"/>
  <c r="S23" i="1"/>
  <c r="S21" i="1"/>
  <c r="T17" i="1"/>
  <c r="R17" i="1"/>
  <c r="Q16" i="1"/>
  <c r="T15" i="1"/>
  <c r="Q15" i="1"/>
  <c r="T14" i="1"/>
  <c r="Q14" i="1"/>
  <c r="T13" i="1"/>
  <c r="Q13" i="1"/>
  <c r="T12" i="1"/>
  <c r="Q12" i="1"/>
  <c r="Q11" i="1"/>
  <c r="N31" i="1"/>
  <c r="N29" i="1"/>
  <c r="N27" i="1"/>
  <c r="N25" i="1"/>
  <c r="N23" i="1"/>
  <c r="N21" i="1"/>
  <c r="O17" i="1"/>
  <c r="M17" i="1"/>
  <c r="L16" i="1"/>
  <c r="O15" i="1"/>
  <c r="L15" i="1"/>
  <c r="O14" i="1"/>
  <c r="L14" i="1"/>
  <c r="O13" i="1"/>
  <c r="L13" i="1"/>
  <c r="O12" i="1"/>
  <c r="L12" i="1"/>
  <c r="L11" i="1"/>
  <c r="I31" i="1"/>
  <c r="I29" i="1"/>
  <c r="I27" i="1"/>
  <c r="I25" i="1"/>
  <c r="I23" i="1"/>
  <c r="I21" i="1"/>
  <c r="J17" i="1"/>
  <c r="H17" i="1"/>
  <c r="G16" i="1"/>
  <c r="J15" i="1"/>
  <c r="G15" i="1"/>
  <c r="J14" i="1"/>
  <c r="G14" i="1"/>
  <c r="J13" i="1"/>
  <c r="G13" i="1"/>
  <c r="J12" i="1"/>
  <c r="G12" i="1"/>
  <c r="G11" i="1"/>
  <c r="X31" i="1"/>
  <c r="X29" i="1"/>
  <c r="X27" i="1"/>
  <c r="X25" i="1"/>
  <c r="X23" i="1"/>
  <c r="X21" i="1"/>
  <c r="Y17" i="1"/>
  <c r="W17" i="1"/>
  <c r="V16" i="1"/>
  <c r="Y15" i="1"/>
  <c r="V15" i="1"/>
  <c r="Y14" i="1"/>
  <c r="V14" i="1"/>
  <c r="Y13" i="1"/>
  <c r="V13" i="1"/>
  <c r="Y12" i="1"/>
  <c r="V12" i="1"/>
  <c r="V11" i="1"/>
  <c r="I43" i="3" l="1"/>
  <c r="W33" i="3"/>
  <c r="E47" i="1"/>
  <c r="E37" i="1"/>
  <c r="DF14" i="2"/>
  <c r="DP16" i="2"/>
  <c r="DP17" i="2"/>
  <c r="DP15" i="2"/>
  <c r="DI8" i="2" s="1"/>
  <c r="D59" i="2" s="1"/>
  <c r="DF13" i="2"/>
  <c r="DF16" i="2"/>
  <c r="DF17" i="2"/>
  <c r="CV16" i="2"/>
  <c r="CV17" i="2"/>
  <c r="CV15" i="2"/>
  <c r="CO8" i="2" s="1"/>
  <c r="D57" i="2" s="1"/>
  <c r="CL17" i="2"/>
  <c r="CL13" i="2"/>
  <c r="CE8" i="2" s="1"/>
  <c r="D56" i="2" s="1"/>
  <c r="CB13" i="2"/>
  <c r="CB16" i="2"/>
  <c r="CB17" i="2"/>
  <c r="BR17" i="2"/>
  <c r="BR15" i="2"/>
  <c r="BK8" i="2" s="1"/>
  <c r="D54" i="2" s="1"/>
  <c r="BH13" i="2"/>
  <c r="BH17" i="2"/>
  <c r="AX16" i="2"/>
  <c r="AQ8" i="2" s="1"/>
  <c r="D52" i="2" s="1"/>
  <c r="AX17" i="2"/>
  <c r="AN16" i="2"/>
  <c r="AN13" i="2"/>
  <c r="AN15" i="2"/>
  <c r="AD17" i="2"/>
  <c r="AD13" i="2"/>
  <c r="W8" i="2" s="1"/>
  <c r="D50" i="2" s="1"/>
  <c r="AD16" i="2"/>
  <c r="T13" i="2"/>
  <c r="T17" i="2"/>
  <c r="C17" i="1"/>
  <c r="E17" i="1"/>
  <c r="E15" i="1"/>
  <c r="E14" i="1"/>
  <c r="E13" i="1"/>
  <c r="E12" i="1"/>
  <c r="B16" i="1"/>
  <c r="B15" i="1"/>
  <c r="B14" i="1"/>
  <c r="B13" i="1"/>
  <c r="B12" i="1"/>
  <c r="B11" i="1"/>
  <c r="I35" i="4"/>
  <c r="I34" i="4"/>
  <c r="I33" i="4"/>
  <c r="I32" i="4"/>
  <c r="I31" i="4"/>
  <c r="I30" i="4"/>
  <c r="I29" i="4"/>
  <c r="I28" i="4"/>
  <c r="I27" i="4"/>
  <c r="I26" i="4"/>
  <c r="I25" i="4"/>
  <c r="I24" i="4"/>
  <c r="D23" i="1"/>
  <c r="D29" i="1"/>
  <c r="D31" i="1"/>
  <c r="D25" i="1"/>
  <c r="D27" i="1"/>
  <c r="D21" i="1"/>
  <c r="J35" i="4"/>
  <c r="J34" i="4"/>
  <c r="J33" i="4"/>
  <c r="J32" i="4"/>
  <c r="J31" i="4"/>
  <c r="J30" i="4"/>
  <c r="J29" i="4"/>
  <c r="J28" i="4"/>
  <c r="J27" i="4"/>
  <c r="CC19" i="4"/>
  <c r="K35" i="4" s="1"/>
  <c r="CC17" i="4"/>
  <c r="CC16" i="4"/>
  <c r="CC15" i="4"/>
  <c r="BV17" i="4"/>
  <c r="BV16" i="4"/>
  <c r="BV15" i="4"/>
  <c r="BO19" i="4"/>
  <c r="K33" i="4" s="1"/>
  <c r="BO17" i="4"/>
  <c r="BO16" i="4"/>
  <c r="BO15" i="4"/>
  <c r="BH19" i="4"/>
  <c r="K32" i="4" s="1"/>
  <c r="BH17" i="4"/>
  <c r="BH16" i="4"/>
  <c r="BH15" i="4"/>
  <c r="BA19" i="4"/>
  <c r="K31" i="4" s="1"/>
  <c r="BA17" i="4"/>
  <c r="BA16" i="4"/>
  <c r="BA15" i="4"/>
  <c r="K28" i="4"/>
  <c r="J26" i="4"/>
  <c r="J25" i="4"/>
  <c r="J24" i="4"/>
  <c r="AT19" i="4"/>
  <c r="K30" i="4" s="1"/>
  <c r="AT17" i="4"/>
  <c r="AT16" i="4"/>
  <c r="AT15" i="4"/>
  <c r="AM19" i="4"/>
  <c r="K29" i="4" s="1"/>
  <c r="AM17" i="4"/>
  <c r="AM16" i="4"/>
  <c r="AM15" i="4"/>
  <c r="AF19" i="4"/>
  <c r="AF17" i="4"/>
  <c r="AF16" i="4"/>
  <c r="AF15" i="4"/>
  <c r="Y19" i="4"/>
  <c r="K27" i="4" s="1"/>
  <c r="Y17" i="4"/>
  <c r="Y16" i="4"/>
  <c r="Y15" i="4"/>
  <c r="R19" i="4"/>
  <c r="K26" i="4" s="1"/>
  <c r="R17" i="4"/>
  <c r="R16" i="4"/>
  <c r="R15" i="4"/>
  <c r="K17" i="4"/>
  <c r="K19" i="4"/>
  <c r="K25" i="4" s="1"/>
  <c r="K16" i="4"/>
  <c r="K15" i="4"/>
  <c r="E36" i="1" l="1"/>
  <c r="BV19" i="4"/>
  <c r="K34" i="4" s="1"/>
  <c r="CY8" i="2"/>
  <c r="D58" i="2" s="1"/>
  <c r="BU8" i="2"/>
  <c r="D55" i="2" s="1"/>
  <c r="BA8" i="2"/>
  <c r="D53" i="2" s="1"/>
  <c r="AG8" i="2"/>
  <c r="D51" i="2" s="1"/>
  <c r="M8" i="2"/>
  <c r="D49" i="2" s="1"/>
  <c r="D15" i="4"/>
  <c r="D17" i="4"/>
  <c r="D16" i="4"/>
  <c r="H31" i="2"/>
  <c r="C32" i="3" l="1"/>
  <c r="I38" i="3" s="1"/>
  <c r="D19" i="4"/>
  <c r="K24" i="4" s="1"/>
  <c r="H43" i="2"/>
  <c r="H41" i="2"/>
  <c r="H39" i="2"/>
  <c r="H38" i="2"/>
  <c r="H37" i="2"/>
  <c r="H35" i="2"/>
  <c r="I43" i="2"/>
  <c r="J43" i="2" s="1"/>
  <c r="I42" i="2"/>
  <c r="J42" i="2" s="1"/>
  <c r="H42" i="2"/>
  <c r="I41" i="2"/>
  <c r="J41" i="2" s="1"/>
  <c r="I40" i="2"/>
  <c r="J40" i="2" s="1"/>
  <c r="H40" i="2"/>
  <c r="I39" i="2"/>
  <c r="J39" i="2" s="1"/>
  <c r="I38" i="2"/>
  <c r="J38" i="2" s="1"/>
  <c r="I37" i="2"/>
  <c r="J37" i="2" s="1"/>
  <c r="I36" i="2"/>
  <c r="J36" i="2" s="1"/>
  <c r="H36" i="2"/>
  <c r="I35" i="2"/>
  <c r="J35" i="2" s="1"/>
  <c r="I34" i="2"/>
  <c r="J34" i="2" s="1"/>
  <c r="H34" i="2"/>
  <c r="I33" i="2"/>
  <c r="J33" i="2" s="1"/>
  <c r="H33" i="2"/>
  <c r="I32" i="2"/>
  <c r="J32" i="2" s="1"/>
  <c r="H32" i="2"/>
  <c r="I31" i="2"/>
  <c r="J31" i="2" s="1"/>
  <c r="I30" i="2"/>
  <c r="J30" i="2" s="1"/>
  <c r="H30" i="2"/>
  <c r="I29" i="2"/>
  <c r="J29" i="2" s="1"/>
  <c r="H29" i="2"/>
  <c r="I28" i="2"/>
  <c r="J28" i="2" s="1"/>
  <c r="H28" i="2"/>
  <c r="I27" i="2"/>
  <c r="J27" i="2" s="1"/>
  <c r="H27" i="2"/>
  <c r="I26" i="2"/>
  <c r="J26" i="2" s="1"/>
  <c r="H26" i="2"/>
  <c r="I25" i="2"/>
  <c r="J25" i="2" s="1"/>
  <c r="H25" i="2"/>
  <c r="I24" i="2"/>
  <c r="J24" i="2" s="1"/>
  <c r="H24" i="2"/>
  <c r="I23" i="2"/>
  <c r="J23" i="2" s="1"/>
  <c r="H23" i="2"/>
  <c r="I22" i="2"/>
  <c r="J22" i="2" s="1"/>
  <c r="H22" i="2"/>
  <c r="I21" i="2"/>
  <c r="J21" i="2" s="1"/>
  <c r="H21" i="2"/>
  <c r="I20" i="2"/>
  <c r="J20" i="2" s="1"/>
  <c r="H20" i="2"/>
  <c r="I19" i="2"/>
  <c r="J19" i="2" s="1"/>
  <c r="H19" i="2"/>
  <c r="I18" i="2"/>
  <c r="J18" i="2" s="1"/>
  <c r="H18" i="2"/>
  <c r="I17" i="2"/>
  <c r="H17" i="2"/>
  <c r="I16" i="2"/>
  <c r="H16" i="2"/>
  <c r="I15" i="2"/>
  <c r="H15" i="2"/>
  <c r="I14" i="2"/>
  <c r="H14" i="2"/>
  <c r="I13" i="2"/>
  <c r="J13" i="2" s="1"/>
  <c r="H13" i="2"/>
  <c r="J17" i="2" l="1"/>
  <c r="C8" i="2" s="1"/>
  <c r="D48" i="2" s="1"/>
  <c r="J16" i="2"/>
  <c r="J15" i="2"/>
  <c r="J14" i="2"/>
  <c r="C33" i="3"/>
  <c r="C20"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<sst xmlns="http://schemas.openxmlformats.org/spreadsheetml/2006/main" count="1514" uniqueCount="123">
  <si>
    <t xml:space="preserve">This form is used to demonstrate physical availabity of perennial or intermittent streams based on monthly flow rate and volume. </t>
  </si>
  <si>
    <t>If it is not possible to take measurements every month due to high spring flow conditions or other limiting conditions approved by the department, at least three measurements must be collected during the period of proposed appropriation. These measurements should be taken during high flow conditions (May through June for mountain streams and March through May for prairie streams); after runoff and prior to baseflow (July through August for mountain streams and May through June for prairie streams); and during baseflow (August through March for all streams). The applicant shall explain how the measurements are representative of high, moderate, and low flows.</t>
  </si>
  <si>
    <t>MIDSECTION METHOD</t>
  </si>
  <si>
    <t>USGS Methodology                            (&gt; or = 20 sections, 0.6 depth)</t>
  </si>
  <si>
    <t>Measurement Number</t>
  </si>
  <si>
    <t>Date:</t>
  </si>
  <si>
    <t>Time:</t>
  </si>
  <si>
    <t>Measurement taken by:</t>
  </si>
  <si>
    <t>Total Discharge (Calculated):</t>
  </si>
  <si>
    <t>cfs</t>
  </si>
  <si>
    <t>Select Method from Drop Down List</t>
  </si>
  <si>
    <t>0.6-depth method</t>
  </si>
  <si>
    <t>Distance</t>
  </si>
  <si>
    <t>Width</t>
  </si>
  <si>
    <t>Depth</t>
  </si>
  <si>
    <t>Mean Velocity (Calculated)</t>
  </si>
  <si>
    <t>Area (Calculated)</t>
  </si>
  <si>
    <t>Discharge (Calculated)</t>
  </si>
  <si>
    <t xml:space="preserve">Flow Summary Table </t>
  </si>
  <si>
    <t>Measurement Number:</t>
  </si>
  <si>
    <t>Flow Rate (cfs)</t>
  </si>
  <si>
    <t xml:space="preserve">HYDRAULIC STRUCTURES </t>
  </si>
  <si>
    <t>Select structure from dropdown list (below)</t>
  </si>
  <si>
    <t>Parshall Flume</t>
  </si>
  <si>
    <t>ft</t>
  </si>
  <si>
    <t>Free Flow</t>
  </si>
  <si>
    <t>Calculate free flow - no adjustment for submergence</t>
  </si>
  <si>
    <t>Trapezoidal Flume</t>
  </si>
  <si>
    <t>Rectangular Contracted Weir</t>
  </si>
  <si>
    <t>Cipolletti Weir</t>
  </si>
  <si>
    <t>90 Degree Triangular or V-Notch Weir</t>
  </si>
  <si>
    <t>Rectangular Submerged Orifice</t>
  </si>
  <si>
    <t>Flow Rate: (cfs)</t>
  </si>
  <si>
    <t>FLOAT-AREA METHOD</t>
  </si>
  <si>
    <t>Measurements taken by:</t>
  </si>
  <si>
    <t>Length of Run in Feet</t>
  </si>
  <si>
    <t xml:space="preserve">Number of Seconds </t>
  </si>
  <si>
    <t>1st run</t>
  </si>
  <si>
    <t>2nd run</t>
  </si>
  <si>
    <t>3rd run</t>
  </si>
  <si>
    <t>Upstream</t>
  </si>
  <si>
    <t>Downstream</t>
  </si>
  <si>
    <t>Top Width( ft)</t>
  </si>
  <si>
    <t>Bottom Width (ft)</t>
  </si>
  <si>
    <t>Average Depth</t>
  </si>
  <si>
    <t>Coefficient Lookup Check</t>
  </si>
  <si>
    <t>Coefficient</t>
  </si>
  <si>
    <t>Float Velocity in feet per second (fps)</t>
  </si>
  <si>
    <t>Average Water velocity</t>
  </si>
  <si>
    <t>fps</t>
  </si>
  <si>
    <t>Average Width</t>
  </si>
  <si>
    <t>Cross Sectional Area (Sq. ft.)</t>
  </si>
  <si>
    <t>Flow rate</t>
  </si>
  <si>
    <t>gpm</t>
  </si>
  <si>
    <t>Coefficients for Converting Float Velocity to Water Velocity</t>
  </si>
  <si>
    <t>Average Depth in ft.</t>
  </si>
  <si>
    <t>Less than 1</t>
  </si>
  <si>
    <t>Greater than 20</t>
  </si>
  <si>
    <t xml:space="preserve">VOLUMETRIC METHOD </t>
  </si>
  <si>
    <t xml:space="preserve">Date: </t>
  </si>
  <si>
    <t xml:space="preserve"> Measurement date &amp; time:</t>
  </si>
  <si>
    <t>Stream/Source:</t>
  </si>
  <si>
    <t>Size of Container:</t>
  </si>
  <si>
    <t>gallons</t>
  </si>
  <si>
    <t>Time to fill:</t>
  </si>
  <si>
    <t>1st fill</t>
  </si>
  <si>
    <t>seconds</t>
  </si>
  <si>
    <t>2nd fill</t>
  </si>
  <si>
    <t>3rd fill</t>
  </si>
  <si>
    <t>Flow Rates (calculated):</t>
  </si>
  <si>
    <t>Flow Rate:</t>
  </si>
  <si>
    <t>Average</t>
  </si>
  <si>
    <t>Average Flow Rate: (gpm)</t>
  </si>
  <si>
    <t xml:space="preserve">When stream flow gaging station data are not available and monthly median flow estimation techniques are used, the following stream discharge data must be collected at least once every month during the proposed period of diversion at the most suitable location on the source of supply. Measurements collected by an applicant must be measured in CFS or GPM and be collected at a department approved location on the source of supply to establish a monthly flow rate and volume.  </t>
  </si>
  <si>
    <t>The department will determine the acceptability of measurements based on the information submitted which at a minimum should include the date and time of the measurement(s), flow rate, method, and who collected the measurement. Submission of photos associated with flow measurements that show the site location and cross section are highly encouraged. The department may require from the applicant additional information and data necessary to complete its analysis of physical availability.</t>
  </si>
  <si>
    <t>If the appropriation is from a developed spring the Applicant is required to collect monthly flow measurements during the proposed period of diversion.</t>
  </si>
  <si>
    <t>(ft)</t>
  </si>
  <si>
    <t xml:space="preserve">  Cf    </t>
  </si>
  <si>
    <t xml:space="preserve">  Cs    </t>
  </si>
  <si>
    <t xml:space="preserve">  nf    </t>
  </si>
  <si>
    <t>ns</t>
  </si>
  <si>
    <t>St</t>
  </si>
  <si>
    <t>1 in</t>
  </si>
  <si>
    <t>2 in</t>
  </si>
  <si>
    <t>3 in</t>
  </si>
  <si>
    <t>6 in</t>
  </si>
  <si>
    <t>9 in</t>
  </si>
  <si>
    <t>1 ft</t>
  </si>
  <si>
    <t>1.5 ft</t>
  </si>
  <si>
    <t>2 ft</t>
  </si>
  <si>
    <t>3 ft</t>
  </si>
  <si>
    <t>4 ft</t>
  </si>
  <si>
    <t>5 ft</t>
  </si>
  <si>
    <t>6 ft</t>
  </si>
  <si>
    <t>7 ft</t>
  </si>
  <si>
    <t>8 ft</t>
  </si>
  <si>
    <t>10 ft</t>
  </si>
  <si>
    <t>12 ft</t>
  </si>
  <si>
    <t xml:space="preserve"> </t>
  </si>
  <si>
    <t xml:space="preserve">Submerged Parshall Flume </t>
  </si>
  <si>
    <t>Upstream Gage Reading (Ha)</t>
  </si>
  <si>
    <t>Downstream Gage Reading (Hb)</t>
  </si>
  <si>
    <t xml:space="preserve">Throat Width (W) </t>
  </si>
  <si>
    <t>S (Hb/Ha) =</t>
  </si>
  <si>
    <t>Submergence limit, St?</t>
  </si>
  <si>
    <t>Submerged?</t>
  </si>
  <si>
    <t xml:space="preserve">Submergence </t>
  </si>
  <si>
    <t xml:space="preserve">Lookup parameters </t>
  </si>
  <si>
    <t>W =</t>
  </si>
  <si>
    <t>Cs =</t>
  </si>
  <si>
    <t>nf =</t>
  </si>
  <si>
    <t>ns =</t>
  </si>
  <si>
    <t xml:space="preserve">Calculation </t>
  </si>
  <si>
    <t>Flow rate:</t>
  </si>
  <si>
    <t>Submergence lookup parameters</t>
  </si>
  <si>
    <t>Flow Summary Table</t>
  </si>
  <si>
    <t xml:space="preserve">Measurement Frequency: </t>
  </si>
  <si>
    <t xml:space="preserve">Approved Methods: </t>
  </si>
  <si>
    <t>Montana Department of Natural Resources and Conservation (DNRC) Flow Measurement Calculator:</t>
  </si>
  <si>
    <t xml:space="preserve">Acceptable Measurements: </t>
  </si>
  <si>
    <t>Physical availability for perennial or intermittent streams will be determined based on monthly flow rate and volume to evaluate criteria under ARM 36.12.1702. Physical availability may be estimated using a department accepted method in conjunction with applicant collected flow measurements to validate the estimation technique.</t>
  </si>
  <si>
    <t xml:space="preserve">Department approved measurement methods include but are not limited to the mid-section method, measuring via a hydraulic structure, performing the float-area method and measuring using the volumetric method. Only the tab relevent for the chosen method should be filled out. If the method used for measuring and estimating flow is not represented on this spreadsheet, provide the measurements and any calculations below on this tab. </t>
  </si>
  <si>
    <t>Updated August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</si>
</sst>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400]h:mm:ss\ AM/PM"/>
  </numFmts>
  <fonts count="11" x14ac:knownFonts="1">
    <font>
      <sz val="11"/>
      <color theme="1"/>
      <name val="Calibri"/>
      <family val="2"/>
      <scheme val="minor"/>
    </font>
    <font>
      <b/>
      <sz val="11"/>
      <color theme="1"/>
      <name val="Calibri"/>
      <family val="2"/>
      <scheme val="minor"/>
    </font>
    <font>
      <b/>
      <sz val="10"/>
      <name val="Arial"/>
      <family val="2"/>
    </font>
    <font>
      <sz val="10"/>
      <name val="Arial"/>
      <family val="2"/>
    </font>
    <font>
      <b/>
      <sz val="9"/>
      <name val="Arial"/>
      <family val="2"/>
    </font>
    <font>
      <i/>
      <sz val="11"/>
      <color rgb="FF7F7F7F"/>
      <name val="Calibri"/>
      <family val="2"/>
      <scheme val="minor"/>
    </font>
    <font>
      <i/>
      <sz val="11"/>
      <color theme="1" tint="0.249977111117893"/>
      <name val="Calibri"/>
      <family val="2"/>
      <scheme val="minor"/>
    </font>
    <font>
      <b/>
      <sz val="11"/>
      <color rgb="FFFA7D00"/>
      <name val="Calibri"/>
      <family val="2"/>
      <scheme val="minor"/>
    </font>
    <font>
      <b/>
      <u/>
      <sz val="11"/>
      <color theme="1"/>
      <name val="Calibri"/>
      <family val="2"/>
      <scheme val="minor"/>
    </font>
    <font>
      <sz val="11"/>
      <name val="Calibri"/>
      <family val="2"/>
      <scheme val="minor"/>
    </font>
    <font>
      <b/>
      <i/>
      <sz val="11"/>
      <color theme="1" tint="0.249977111117893"/>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2F2F2"/>
      </patternFill>
    </fill>
  </fills>
  <borders count="2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s>
  <cellStyleXfs count="3">
    <xf numFmtId="0" fontId="0" fillId="0" borderId="0"/>
    <xf numFmtId="0" fontId="5" fillId="0" borderId="0" applyNumberFormat="0" applyFill="0" applyBorder="0" applyAlignment="0" applyProtection="0"/>
    <xf numFmtId="0" fontId="7" fillId="3" borderId="28" applyNumberFormat="0" applyAlignment="0" applyProtection="0"/>
  </cellStyleXfs>
  <cellXfs count="125">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0" xfId="0" applyAlignment="1">
      <alignment wrapText="1"/>
    </xf>
    <xf numFmtId="0" fontId="0" fillId="0" borderId="9" xfId="0" applyBorder="1"/>
    <xf numFmtId="0" fontId="0" fillId="0" borderId="10" xfId="0" applyBorder="1"/>
    <xf numFmtId="0" fontId="1" fillId="0" borderId="4" xfId="0" applyFont="1" applyBorder="1"/>
    <xf numFmtId="0" fontId="0" fillId="0" borderId="0" xfId="0" applyAlignment="1">
      <alignment horizontal="right"/>
    </xf>
    <xf numFmtId="0" fontId="0" fillId="0" borderId="4" xfId="0" applyBorder="1" applyAlignment="1">
      <alignment horizontal="right"/>
    </xf>
    <xf numFmtId="0" fontId="1" fillId="0" borderId="0" xfId="0" applyFont="1" applyAlignment="1">
      <alignment wrapText="1"/>
    </xf>
    <xf numFmtId="2" fontId="0" fillId="0" borderId="0" xfId="0" applyNumberFormat="1"/>
    <xf numFmtId="2" fontId="0" fillId="0" borderId="0" xfId="0" applyNumberFormat="1" applyAlignment="1">
      <alignment horizontal="center"/>
    </xf>
    <xf numFmtId="0" fontId="0" fillId="0" borderId="13" xfId="0" applyBorder="1"/>
    <xf numFmtId="0" fontId="0" fillId="0" borderId="15" xfId="0" applyBorder="1"/>
    <xf numFmtId="2" fontId="0" fillId="2" borderId="10" xfId="0" applyNumberFormat="1" applyFill="1" applyBorder="1" applyProtection="1">
      <protection locked="0"/>
    </xf>
    <xf numFmtId="0" fontId="0" fillId="2" borderId="0" xfId="0" applyFill="1" applyProtection="1">
      <protection locked="0"/>
    </xf>
    <xf numFmtId="0" fontId="0" fillId="0" borderId="0" xfId="0" applyProtection="1">
      <protection locked="0"/>
    </xf>
    <xf numFmtId="0" fontId="0" fillId="2" borderId="9" xfId="0" applyFill="1" applyBorder="1" applyProtection="1">
      <protection locked="0"/>
    </xf>
    <xf numFmtId="0" fontId="0" fillId="2" borderId="10" xfId="0" applyFill="1" applyBorder="1" applyProtection="1">
      <protection locked="0"/>
    </xf>
    <xf numFmtId="0" fontId="0" fillId="2" borderId="15" xfId="0" applyFill="1" applyBorder="1" applyProtection="1">
      <protection locked="0"/>
    </xf>
    <xf numFmtId="0" fontId="0" fillId="2" borderId="13" xfId="0" applyFill="1" applyBorder="1" applyProtection="1">
      <protection locked="0"/>
    </xf>
    <xf numFmtId="0" fontId="0" fillId="0" borderId="0" xfId="0" quotePrefix="1"/>
    <xf numFmtId="0" fontId="0" fillId="0" borderId="0" xfId="0" applyAlignment="1">
      <alignment vertical="top" wrapText="1"/>
    </xf>
    <xf numFmtId="0" fontId="0" fillId="0" borderId="0" xfId="0" applyAlignment="1">
      <alignment vertical="top"/>
    </xf>
    <xf numFmtId="14" fontId="0" fillId="0" borderId="0" xfId="0" applyNumberFormat="1" applyProtection="1">
      <protection locked="0"/>
    </xf>
    <xf numFmtId="0" fontId="0" fillId="0" borderId="0" xfId="0" applyAlignment="1" applyProtection="1">
      <alignment horizontal="center"/>
      <protection locked="0"/>
    </xf>
    <xf numFmtId="0" fontId="0" fillId="2" borderId="10" xfId="0" applyFill="1" applyBorder="1"/>
    <xf numFmtId="0" fontId="0" fillId="0" borderId="0" xfId="0" applyAlignment="1">
      <alignment horizontal="center"/>
    </xf>
    <xf numFmtId="0" fontId="0" fillId="0" borderId="5" xfId="0" applyBorder="1" applyAlignment="1">
      <alignment horizontal="center"/>
    </xf>
    <xf numFmtId="0" fontId="1" fillId="0" borderId="1" xfId="0" applyFont="1" applyBorder="1" applyAlignment="1">
      <alignment horizontal="right" wrapText="1"/>
    </xf>
    <xf numFmtId="0" fontId="1" fillId="0" borderId="4" xfId="0" applyFont="1" applyBorder="1" applyAlignment="1">
      <alignment horizontal="right" wrapText="1"/>
    </xf>
    <xf numFmtId="0" fontId="1" fillId="0" borderId="4" xfId="0" applyFont="1" applyBorder="1" applyAlignment="1">
      <alignment wrapText="1"/>
    </xf>
    <xf numFmtId="0" fontId="0" fillId="0" borderId="4" xfId="0" applyBorder="1" applyAlignment="1">
      <alignment wrapText="1"/>
    </xf>
    <xf numFmtId="2" fontId="0" fillId="0" borderId="5" xfId="0" applyNumberFormat="1" applyBorder="1"/>
    <xf numFmtId="0" fontId="1" fillId="0" borderId="0" xfId="0" applyFont="1" applyAlignment="1">
      <alignment horizontal="right"/>
    </xf>
    <xf numFmtId="0" fontId="1" fillId="0" borderId="6" xfId="0" applyFont="1" applyBorder="1" applyAlignment="1">
      <alignment wrapText="1"/>
    </xf>
    <xf numFmtId="0" fontId="4"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5" xfId="0" applyFont="1" applyBorder="1" applyAlignment="1">
      <alignment horizontal="center" vertical="center" wrapText="1"/>
    </xf>
    <xf numFmtId="0" fontId="1" fillId="0" borderId="0" xfId="0" applyFont="1"/>
    <xf numFmtId="0" fontId="1" fillId="0" borderId="5" xfId="0" applyFont="1" applyBorder="1"/>
    <xf numFmtId="2" fontId="1" fillId="0" borderId="5" xfId="0" applyNumberFormat="1" applyFont="1" applyBorder="1"/>
    <xf numFmtId="2" fontId="1" fillId="0" borderId="0" xfId="0" applyNumberFormat="1" applyFont="1"/>
    <xf numFmtId="0" fontId="1" fillId="0" borderId="4" xfId="0" applyFont="1" applyBorder="1" applyAlignment="1">
      <alignment horizontal="right"/>
    </xf>
    <xf numFmtId="2" fontId="0" fillId="0" borderId="0" xfId="0" applyNumberFormat="1" applyAlignment="1">
      <alignment horizontal="center" vertical="center"/>
    </xf>
    <xf numFmtId="0" fontId="1" fillId="0" borderId="4" xfId="0" applyFont="1" applyBorder="1" applyAlignment="1">
      <alignment horizontal="center" wrapText="1"/>
    </xf>
    <xf numFmtId="0" fontId="0" fillId="0" borderId="4" xfId="0" applyBorder="1" applyAlignment="1">
      <alignment horizontal="center" wrapText="1"/>
    </xf>
    <xf numFmtId="1" fontId="0" fillId="0" borderId="0" xfId="0" applyNumberFormat="1" applyAlignment="1">
      <alignment horizontal="center"/>
    </xf>
    <xf numFmtId="0" fontId="0" fillId="0" borderId="11" xfId="0" applyBorder="1" applyAlignment="1">
      <alignment horizontal="center"/>
    </xf>
    <xf numFmtId="0" fontId="4" fillId="0" borderId="22" xfId="0" applyFont="1" applyBorder="1" applyAlignment="1">
      <alignment horizontal="center" vertical="center" wrapText="1"/>
    </xf>
    <xf numFmtId="0" fontId="0" fillId="0" borderId="10" xfId="0" applyBorder="1" applyProtection="1">
      <protection locked="0"/>
    </xf>
    <xf numFmtId="0" fontId="0" fillId="0" borderId="15" xfId="0" applyBorder="1" applyProtection="1">
      <protection locked="0"/>
    </xf>
    <xf numFmtId="0" fontId="0" fillId="0" borderId="9" xfId="0" applyBorder="1" applyAlignment="1">
      <alignment horizontal="center" vertical="center"/>
    </xf>
    <xf numFmtId="0" fontId="0" fillId="0" borderId="11" xfId="0" applyBorder="1" applyAlignment="1">
      <alignment horizontal="center" vertical="center"/>
    </xf>
    <xf numFmtId="2" fontId="0" fillId="0" borderId="11" xfId="0" applyNumberFormat="1" applyBorder="1" applyAlignment="1">
      <alignment horizontal="center" vertical="center"/>
    </xf>
    <xf numFmtId="0" fontId="0" fillId="0" borderId="17" xfId="0" applyBorder="1" applyAlignment="1">
      <alignment horizontal="center" vertical="center"/>
    </xf>
    <xf numFmtId="2" fontId="0" fillId="0" borderId="18" xfId="0" applyNumberFormat="1" applyBorder="1" applyAlignment="1">
      <alignment horizontal="center" vertical="center"/>
    </xf>
    <xf numFmtId="0" fontId="2" fillId="0" borderId="1" xfId="0" applyFont="1" applyBorder="1" applyAlignment="1">
      <alignment horizontal="center"/>
    </xf>
    <xf numFmtId="0" fontId="3" fillId="0" borderId="4" xfId="0" applyFont="1" applyBorder="1" applyAlignment="1">
      <alignment horizontal="center" wrapText="1"/>
    </xf>
    <xf numFmtId="0" fontId="1" fillId="0" borderId="1" xfId="0" applyFont="1" applyBorder="1" applyAlignment="1">
      <alignment horizontal="right"/>
    </xf>
    <xf numFmtId="0" fontId="0" fillId="0" borderId="16" xfId="0" applyBorder="1" applyAlignment="1">
      <alignment horizontal="center"/>
    </xf>
    <xf numFmtId="14" fontId="0" fillId="2" borderId="10" xfId="0" applyNumberFormat="1" applyFill="1" applyBorder="1"/>
    <xf numFmtId="14" fontId="0" fillId="0" borderId="10" xfId="0" applyNumberFormat="1" applyBorder="1" applyAlignment="1">
      <alignment horizontal="center" vertical="center"/>
    </xf>
    <xf numFmtId="2" fontId="0" fillId="0" borderId="5" xfId="0" applyNumberFormat="1" applyBorder="1" applyAlignment="1">
      <alignment horizontal="center"/>
    </xf>
    <xf numFmtId="0" fontId="0" fillId="0" borderId="4" xfId="0" applyBorder="1" applyAlignment="1">
      <alignment horizontal="center"/>
    </xf>
    <xf numFmtId="14" fontId="0" fillId="2" borderId="21" xfId="0" applyNumberFormat="1" applyFill="1" applyBorder="1"/>
    <xf numFmtId="0" fontId="0" fillId="2" borderId="10" xfId="0" applyFill="1" applyBorder="1" applyAlignment="1">
      <alignment horizontal="center" vertical="center"/>
    </xf>
    <xf numFmtId="0" fontId="0" fillId="2" borderId="21" xfId="0" applyFill="1" applyBorder="1" applyAlignment="1">
      <alignment horizontal="center" vertical="center"/>
    </xf>
    <xf numFmtId="20" fontId="0" fillId="2" borderId="10" xfId="0" applyNumberFormat="1" applyFill="1" applyBorder="1"/>
    <xf numFmtId="0" fontId="0" fillId="2" borderId="10" xfId="0" applyFill="1" applyBorder="1" applyAlignment="1">
      <alignment horizontal="center"/>
    </xf>
    <xf numFmtId="0" fontId="0" fillId="0" borderId="10" xfId="0" applyBorder="1" applyAlignment="1">
      <alignment horizontal="center" vertical="center" wrapText="1"/>
    </xf>
    <xf numFmtId="1" fontId="0" fillId="0" borderId="10" xfId="0" applyNumberFormat="1" applyBorder="1" applyAlignment="1">
      <alignment horizontal="center" vertical="center"/>
    </xf>
    <xf numFmtId="0" fontId="0" fillId="0" borderId="10" xfId="0" applyBorder="1" applyAlignment="1">
      <alignment horizontal="center" vertical="center"/>
    </xf>
    <xf numFmtId="0" fontId="6" fillId="0" borderId="0" xfId="1" applyFont="1" applyBorder="1"/>
    <xf numFmtId="0" fontId="6" fillId="0" borderId="0" xfId="1" applyFont="1" applyBorder="1" applyAlignment="1">
      <alignment wrapText="1"/>
    </xf>
    <xf numFmtId="0" fontId="6" fillId="0" borderId="0" xfId="1" applyFont="1" applyBorder="1" applyAlignment="1">
      <alignment vertical="center" wrapText="1"/>
    </xf>
    <xf numFmtId="0" fontId="1" fillId="0" borderId="10" xfId="0" applyFont="1" applyBorder="1" applyAlignment="1">
      <alignment horizontal="center"/>
    </xf>
    <xf numFmtId="2" fontId="0" fillId="0" borderId="10" xfId="0" applyNumberFormat="1" applyBorder="1"/>
    <xf numFmtId="0" fontId="0" fillId="2" borderId="10" xfId="0" applyFill="1" applyBorder="1" applyAlignment="1">
      <alignment horizontal="right"/>
    </xf>
    <xf numFmtId="2" fontId="9" fillId="0" borderId="10" xfId="2" applyNumberFormat="1" applyFont="1" applyFill="1" applyBorder="1" applyAlignment="1" applyProtection="1">
      <alignment horizontal="center"/>
    </xf>
    <xf numFmtId="0" fontId="9" fillId="0" borderId="10" xfId="2" applyFont="1" applyFill="1" applyBorder="1" applyAlignment="1" applyProtection="1">
      <alignment horizontal="center"/>
    </xf>
    <xf numFmtId="0" fontId="8" fillId="0" borderId="1" xfId="0" applyFont="1" applyBorder="1"/>
    <xf numFmtId="0" fontId="9" fillId="0" borderId="0" xfId="0" applyFont="1" applyAlignment="1">
      <alignment horizontal="center"/>
    </xf>
    <xf numFmtId="2" fontId="0" fillId="0" borderId="10" xfId="0" applyNumberFormat="1" applyBorder="1" applyAlignment="1">
      <alignment horizontal="center"/>
    </xf>
    <xf numFmtId="0" fontId="1" fillId="0" borderId="9" xfId="0" applyFont="1" applyBorder="1"/>
    <xf numFmtId="0" fontId="0" fillId="2" borderId="21" xfId="0" applyFill="1" applyBorder="1" applyAlignment="1">
      <alignment horizontal="center"/>
    </xf>
    <xf numFmtId="14" fontId="0" fillId="0" borderId="0" xfId="0" applyNumberFormat="1"/>
    <xf numFmtId="164" fontId="0" fillId="0" borderId="0" xfId="0" applyNumberFormat="1"/>
    <xf numFmtId="14" fontId="0" fillId="0" borderId="5" xfId="0" applyNumberFormat="1" applyBorder="1"/>
    <xf numFmtId="164" fontId="0" fillId="0" borderId="5" xfId="0" applyNumberFormat="1" applyBorder="1"/>
    <xf numFmtId="0" fontId="10" fillId="0" borderId="0" xfId="1" applyFont="1" applyBorder="1" applyAlignment="1">
      <alignment vertical="center" wrapText="1"/>
    </xf>
    <xf numFmtId="0" fontId="10" fillId="0" borderId="0" xfId="1" applyFont="1" applyBorder="1" applyAlignment="1">
      <alignment wrapText="1"/>
    </xf>
    <xf numFmtId="0" fontId="10" fillId="0" borderId="0" xfId="1" applyFont="1" applyBorder="1"/>
    <xf numFmtId="0" fontId="0" fillId="2" borderId="10" xfId="0" applyFill="1" applyBorder="1" applyAlignment="1" applyProtection="1">
      <alignment horizontal="center"/>
      <protection locked="0"/>
    </xf>
    <xf numFmtId="0" fontId="0" fillId="2" borderId="10" xfId="0" applyFill="1" applyBorder="1" applyAlignment="1">
      <alignment horizontal="center"/>
    </xf>
    <xf numFmtId="0" fontId="0" fillId="2" borderId="25" xfId="0" applyFill="1" applyBorder="1" applyAlignment="1">
      <alignment horizontal="center"/>
    </xf>
    <xf numFmtId="0" fontId="0" fillId="2" borderId="26" xfId="0" applyFill="1" applyBorder="1" applyAlignment="1">
      <alignment horizontal="center"/>
    </xf>
    <xf numFmtId="14" fontId="0" fillId="2" borderId="25" xfId="0" applyNumberFormat="1" applyFill="1" applyBorder="1" applyAlignment="1">
      <alignment horizontal="center"/>
    </xf>
    <xf numFmtId="2" fontId="0" fillId="0" borderId="25" xfId="0" applyNumberFormat="1" applyBorder="1" applyAlignment="1">
      <alignment horizontal="center" vertical="center"/>
    </xf>
    <xf numFmtId="2" fontId="0" fillId="0" borderId="26" xfId="0" applyNumberFormat="1" applyBorder="1" applyAlignment="1">
      <alignment horizontal="center" vertical="center"/>
    </xf>
    <xf numFmtId="0" fontId="0" fillId="0" borderId="27" xfId="0" applyBorder="1" applyAlignment="1">
      <alignment horizontal="center"/>
    </xf>
    <xf numFmtId="0" fontId="0" fillId="0" borderId="10" xfId="0" applyBorder="1" applyAlignment="1">
      <alignment horizontal="center" vertical="center" wrapText="1"/>
    </xf>
    <xf numFmtId="0" fontId="0" fillId="2" borderId="11" xfId="0" applyFill="1" applyBorder="1" applyAlignment="1">
      <alignment horizontal="center"/>
    </xf>
    <xf numFmtId="0" fontId="1" fillId="0" borderId="4" xfId="0" applyFont="1" applyBorder="1" applyAlignment="1">
      <alignment horizontal="left"/>
    </xf>
    <xf numFmtId="0" fontId="1" fillId="0" borderId="0" xfId="0" applyFont="1" applyAlignment="1">
      <alignment horizontal="left"/>
    </xf>
    <xf numFmtId="0" fontId="0" fillId="2" borderId="6" xfId="0" applyFill="1" applyBorder="1" applyAlignment="1" applyProtection="1">
      <alignment horizontal="left"/>
      <protection locked="0"/>
    </xf>
    <xf numFmtId="0" fontId="0" fillId="2" borderId="7" xfId="0" applyFill="1" applyBorder="1" applyAlignment="1" applyProtection="1">
      <alignment horizontal="left"/>
      <protection locked="0"/>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1" fontId="0" fillId="0" borderId="10" xfId="0" applyNumberFormat="1" applyBorder="1" applyAlignment="1">
      <alignment horizontal="center" vertical="center"/>
    </xf>
    <xf numFmtId="0" fontId="0" fillId="0" borderId="10" xfId="0" applyBorder="1" applyAlignment="1">
      <alignment horizontal="center" vertical="center"/>
    </xf>
    <xf numFmtId="0" fontId="0" fillId="0" borderId="0" xfId="0" applyAlignment="1">
      <alignment horizontal="center"/>
    </xf>
    <xf numFmtId="0" fontId="1" fillId="0" borderId="10" xfId="0" applyFont="1" applyBorder="1" applyAlignment="1">
      <alignment horizontal="center"/>
    </xf>
    <xf numFmtId="14" fontId="0" fillId="2" borderId="10" xfId="0" applyNumberFormat="1" applyFill="1" applyBorder="1" applyAlignment="1">
      <alignment horizontal="center"/>
    </xf>
    <xf numFmtId="164" fontId="0" fillId="2" borderId="21" xfId="0" applyNumberFormat="1" applyFill="1" applyBorder="1" applyAlignment="1">
      <alignment horizontal="center"/>
    </xf>
  </cellXfs>
  <cellStyles count="3">
    <cellStyle name="Calculation" xfId="2" builtinId="22"/>
    <cellStyle name="Explanatory Text" xfId="1" builtinId="53"/>
    <cellStyle name="Normal" xfId="0" builtinId="0"/>
  </cellStyles>
  <dxfs count="96">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gif"/></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9524</xdr:rowOff>
    </xdr:from>
    <xdr:ext cx="2733674" cy="8753476"/>
    <xdr:sp macro="" textlink="">
      <xdr:nvSpPr>
        <xdr:cNvPr id="2" name="TextBox 1">
          <a:extLst>
            <a:ext uri="{FF2B5EF4-FFF2-40B4-BE49-F238E27FC236}">
              <a16:creationId xmlns:a16="http://schemas.microsoft.com/office/drawing/2014/main" id="{B5D7E0C8-9F33-6359-5786-0295B571899E}"/>
            </a:ext>
          </a:extLst>
        </xdr:cNvPr>
        <xdr:cNvSpPr txBox="1"/>
      </xdr:nvSpPr>
      <xdr:spPr>
        <a:xfrm>
          <a:off x="0" y="9524"/>
          <a:ext cx="2733674" cy="875347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i="0" u="sng" strike="noStrike">
              <a:solidFill>
                <a:schemeClr val="tx1"/>
              </a:solidFill>
              <a:effectLst/>
              <a:latin typeface="+mn-lt"/>
              <a:ea typeface="+mn-ea"/>
              <a:cs typeface="+mn-cs"/>
            </a:rPr>
            <a:t>Montana DNRC Flow Measurement Calculator</a:t>
          </a:r>
        </a:p>
        <a:p>
          <a:endParaRPr lang="en-US" sz="1100" b="0" i="0" u="none" strike="noStrike">
            <a:solidFill>
              <a:srgbClr val="000000"/>
            </a:solidFill>
            <a:effectLst/>
            <a:latin typeface="+mn-lt"/>
          </a:endParaRPr>
        </a:p>
        <a:p>
          <a:r>
            <a:rPr lang="en-US" sz="1100" b="0" i="0" u="none" strike="noStrike">
              <a:solidFill>
                <a:srgbClr val="000000"/>
              </a:solidFill>
              <a:effectLst/>
              <a:latin typeface="+mn-lt"/>
            </a:rPr>
            <a:t>Include all requested data collected on this form.  If requested data was not collected, enter "N/A" in the cell and include brief explanation of why the data was not collected. </a:t>
          </a:r>
          <a:r>
            <a:rPr lang="en-US">
              <a:latin typeface="+mn-lt"/>
            </a:rPr>
            <a:t> </a:t>
          </a:r>
        </a:p>
        <a:p>
          <a:endParaRPr lang="en-US">
            <a:latin typeface="+mn-lt"/>
          </a:endParaRPr>
        </a:p>
        <a:p>
          <a:r>
            <a:rPr lang="en-US" sz="1100" b="0" i="0" u="none" strike="noStrike">
              <a:solidFill>
                <a:srgbClr val="000000"/>
              </a:solidFill>
              <a:effectLst/>
              <a:latin typeface="+mn-lt"/>
            </a:rPr>
            <a:t>Utilize references</a:t>
          </a:r>
          <a:r>
            <a:rPr lang="en-US" sz="1100" b="0" i="0" u="none" strike="noStrike" baseline="0">
              <a:solidFill>
                <a:srgbClr val="000000"/>
              </a:solidFill>
              <a:effectLst/>
              <a:latin typeface="+mn-lt"/>
            </a:rPr>
            <a:t> from USGS below to follow standards for collecting discharge via the midsection method: </a:t>
          </a:r>
          <a:endParaRPr lang="en-US" sz="1100" b="0" i="0" baseline="0">
            <a:solidFill>
              <a:schemeClr val="tx1"/>
            </a:solidFill>
            <a:effectLst/>
            <a:latin typeface="+mn-lt"/>
            <a:ea typeface="+mn-ea"/>
            <a:cs typeface="+mn-cs"/>
          </a:endParaRPr>
        </a:p>
        <a:p>
          <a:endParaRPr lang="en-US" sz="1100" b="0" i="0" baseline="0">
            <a:solidFill>
              <a:schemeClr val="tx1"/>
            </a:solidFill>
            <a:effectLst/>
            <a:latin typeface="+mn-lt"/>
            <a:ea typeface="+mn-ea"/>
            <a:cs typeface="+mn-cs"/>
          </a:endParaRPr>
        </a:p>
        <a:p>
          <a:r>
            <a:rPr lang="en-US" sz="1100"/>
            <a:t>Rantz, S.E., and others, 1982, Measurement and computation of streamflow: U.S. Geological Survey Water-Supply Paper 2175, v. 2, 631 p. </a:t>
          </a:r>
          <a:endParaRPr lang="en-US" sz="1100" b="0" i="0" baseline="0">
            <a:solidFill>
              <a:schemeClr val="tx1"/>
            </a:solidFill>
            <a:effectLst/>
            <a:latin typeface="+mn-lt"/>
            <a:ea typeface="+mn-ea"/>
            <a:cs typeface="+mn-cs"/>
          </a:endParaRPr>
        </a:p>
        <a:p>
          <a:endParaRPr lang="en-US" sz="1100" b="0" i="0" baseline="0">
            <a:solidFill>
              <a:schemeClr val="tx1"/>
            </a:solidFill>
            <a:effectLst/>
            <a:latin typeface="+mn-lt"/>
            <a:ea typeface="+mn-ea"/>
            <a:cs typeface="+mn-cs"/>
          </a:endParaRPr>
        </a:p>
        <a:p>
          <a:r>
            <a:rPr lang="en-US" sz="1100"/>
            <a:t>Turnipseed, D.P., and Sauer, V.B., 2010, Discharge measurements at gaging stations: U.S. Geological Survey Techniques and Methods book 3, chap. A8, 87 p. </a:t>
          </a:r>
          <a:endParaRPr lang="en-US" sz="1100" b="0" i="0" u="none" strike="noStrike">
            <a:solidFill>
              <a:srgbClr val="000000"/>
            </a:solidFill>
            <a:effectLst/>
            <a:latin typeface="Calibri" panose="020F0502020204030204"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9525</xdr:rowOff>
    </xdr:from>
    <xdr:ext cx="2733675" cy="6105525"/>
    <xdr:sp macro="" textlink="">
      <xdr:nvSpPr>
        <xdr:cNvPr id="2" name="TextBox 1">
          <a:extLst>
            <a:ext uri="{FF2B5EF4-FFF2-40B4-BE49-F238E27FC236}">
              <a16:creationId xmlns:a16="http://schemas.microsoft.com/office/drawing/2014/main" id="{04D68186-CE53-445A-8721-AE9F8E81A461}"/>
            </a:ext>
          </a:extLst>
        </xdr:cNvPr>
        <xdr:cNvSpPr txBox="1"/>
      </xdr:nvSpPr>
      <xdr:spPr>
        <a:xfrm>
          <a:off x="0" y="9525"/>
          <a:ext cx="2733675" cy="610552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i="0" u="sng" strike="noStrike">
              <a:solidFill>
                <a:schemeClr val="tx1"/>
              </a:solidFill>
              <a:effectLst/>
              <a:latin typeface="+mn-lt"/>
              <a:ea typeface="+mn-ea"/>
              <a:cs typeface="+mn-cs"/>
            </a:rPr>
            <a:t>Montana DNRC Flow Measurement Calculator:</a:t>
          </a:r>
        </a:p>
        <a:p>
          <a:endParaRPr lang="en-US" sz="1100" b="0" i="0" u="none" strike="noStrike" baseline="0">
            <a:solidFill>
              <a:srgbClr val="000000"/>
            </a:solidFill>
            <a:effectLst/>
            <a:latin typeface="Calibri" panose="020F0502020204030204" pitchFamily="34" charset="0"/>
          </a:endParaRPr>
        </a:p>
        <a:p>
          <a:r>
            <a:rPr lang="en-US" sz="1100" baseline="0">
              <a:solidFill>
                <a:schemeClr val="tx1"/>
              </a:solidFill>
              <a:effectLst/>
              <a:latin typeface="+mn-lt"/>
              <a:ea typeface="+mn-ea"/>
              <a:cs typeface="+mn-cs"/>
            </a:rPr>
            <a:t>The user must enter measurements according to the structure type including: </a:t>
          </a:r>
        </a:p>
        <a:p>
          <a:r>
            <a:rPr lang="en-US" sz="1100" baseline="0">
              <a:solidFill>
                <a:schemeClr val="tx1"/>
              </a:solidFill>
              <a:effectLst/>
              <a:latin typeface="+mn-lt"/>
              <a:ea typeface="+mn-ea"/>
              <a:cs typeface="+mn-cs"/>
            </a:rPr>
            <a:t>-Gage Reading (Ha) (upstream) </a:t>
          </a:r>
        </a:p>
        <a:p>
          <a:r>
            <a:rPr lang="en-US" sz="1100" baseline="0">
              <a:solidFill>
                <a:schemeClr val="tx1"/>
              </a:solidFill>
              <a:effectLst/>
              <a:latin typeface="+mn-lt"/>
              <a:ea typeface="+mn-ea"/>
              <a:cs typeface="+mn-cs"/>
            </a:rPr>
            <a:t>-Throat Width </a:t>
          </a:r>
        </a:p>
        <a:p>
          <a:r>
            <a:rPr lang="en-US" sz="1100" b="0" i="0" u="none" strike="noStrike" baseline="0">
              <a:solidFill>
                <a:srgbClr val="000000"/>
              </a:solidFill>
              <a:effectLst/>
              <a:latin typeface="Calibri" panose="020F0502020204030204" pitchFamily="34" charset="0"/>
            </a:rPr>
            <a:t>-Head</a:t>
          </a:r>
        </a:p>
        <a:p>
          <a:r>
            <a:rPr lang="en-US" sz="1100" b="0" i="0" u="none" strike="noStrike" baseline="0">
              <a:solidFill>
                <a:srgbClr val="000000"/>
              </a:solidFill>
              <a:effectLst/>
              <a:latin typeface="Calibri" panose="020F0502020204030204" pitchFamily="34" charset="0"/>
            </a:rPr>
            <a:t>-Bottom/floor width </a:t>
          </a:r>
        </a:p>
        <a:p>
          <a:r>
            <a:rPr lang="en-US" sz="1100" b="0" i="0" u="none" strike="noStrike" baseline="0">
              <a:solidFill>
                <a:srgbClr val="000000"/>
              </a:solidFill>
              <a:effectLst/>
              <a:latin typeface="Calibri" panose="020F0502020204030204" pitchFamily="34" charset="0"/>
            </a:rPr>
            <a:t>-Crest Length</a:t>
          </a:r>
        </a:p>
        <a:p>
          <a:endParaRPr lang="en-US" sz="1100" b="0" i="0" u="none" strike="noStrike" baseline="0">
            <a:solidFill>
              <a:srgbClr val="000000"/>
            </a:solidFill>
            <a:effectLst/>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tx1"/>
              </a:solidFill>
              <a:effectLst/>
              <a:latin typeface="+mn-lt"/>
              <a:ea typeface="+mn-ea"/>
              <a:cs typeface="+mn-cs"/>
            </a:rPr>
            <a:t>If using a Parshall Flume structure, determine </a:t>
          </a:r>
          <a:r>
            <a:rPr lang="en-US" sz="1100" b="0" i="0" baseline="0">
              <a:solidFill>
                <a:schemeClr val="tx1"/>
              </a:solidFill>
              <a:effectLst/>
              <a:latin typeface="+mn-lt"/>
              <a:ea typeface="+mn-ea"/>
              <a:cs typeface="+mn-cs"/>
            </a:rPr>
            <a:t>if the flume is under submerged conditions using the the Submerged Parshall Flume calculation tab. If there is no submergence condition, use this tab for Free Flow conditions. </a:t>
          </a:r>
          <a:endParaRPr lang="en-US" sz="1100" b="0" i="0" u="none" strike="noStrike" baseline="0">
            <a:solidFill>
              <a:srgbClr val="000000"/>
            </a:solidFill>
            <a:effectLst/>
            <a:latin typeface="Calibri" panose="020F0502020204030204" pitchFamily="34" charset="0"/>
          </a:endParaRPr>
        </a:p>
        <a:p>
          <a:endParaRPr lang="en-US" sz="1100" b="0" i="0" u="none" strike="noStrike" baseline="0">
            <a:solidFill>
              <a:srgbClr val="000000"/>
            </a:solidFill>
            <a:effectLst/>
            <a:latin typeface="Calibri" panose="020F0502020204030204" pitchFamily="34" charset="0"/>
          </a:endParaRPr>
        </a:p>
        <a:p>
          <a:r>
            <a:rPr lang="en-US" sz="1100" b="0" i="0" u="none" strike="noStrike">
              <a:solidFill>
                <a:srgbClr val="000000"/>
              </a:solidFill>
              <a:effectLst/>
              <a:latin typeface="Calibri" panose="020F0502020204030204" pitchFamily="34" charset="0"/>
            </a:rPr>
            <a:t>Formulas for Free Flow calculations taken from Irrigation Water Measurement:  Irrigation Ditches and Pipelines. University</a:t>
          </a:r>
          <a:r>
            <a:rPr lang="en-US" sz="1100" b="0" i="0" u="none" strike="noStrike" baseline="0">
              <a:solidFill>
                <a:srgbClr val="000000"/>
              </a:solidFill>
              <a:effectLst/>
              <a:latin typeface="Calibri" panose="020F0502020204030204" pitchFamily="34" charset="0"/>
            </a:rPr>
            <a:t> of Wyoming Extension Bulletin 583R. June 2001</a:t>
          </a:r>
        </a:p>
        <a:p>
          <a:endParaRPr lang="en-US" sz="1100" b="0" i="0" u="none" strike="noStrike">
            <a:solidFill>
              <a:srgbClr val="000000"/>
            </a:solidFill>
            <a:effectLst/>
            <a:latin typeface="Calibri" panose="020F0502020204030204" pitchFamily="34" charset="0"/>
          </a:endParaRPr>
        </a:p>
        <a:p>
          <a:r>
            <a:rPr lang="en-US" sz="1100" b="0" i="0" u="none" strike="noStrike">
              <a:solidFill>
                <a:srgbClr val="000000"/>
              </a:solidFill>
              <a:effectLst/>
              <a:latin typeface="Calibri" panose="020F0502020204030204" pitchFamily="34" charset="0"/>
            </a:rPr>
            <a:t>Additional</a:t>
          </a:r>
          <a:r>
            <a:rPr lang="en-US" sz="1100" b="0" i="0" u="none" strike="noStrike" baseline="0">
              <a:solidFill>
                <a:srgbClr val="000000"/>
              </a:solidFill>
              <a:effectLst/>
              <a:latin typeface="Calibri" panose="020F0502020204030204" pitchFamily="34" charset="0"/>
            </a:rPr>
            <a:t> i</a:t>
          </a:r>
          <a:r>
            <a:rPr lang="en-US" sz="1100" b="0" i="0" u="none" strike="noStrike">
              <a:solidFill>
                <a:srgbClr val="000000"/>
              </a:solidFill>
              <a:effectLst/>
              <a:latin typeface="Calibri" panose="020F0502020204030204" pitchFamily="34" charset="0"/>
            </a:rPr>
            <a:t>nformation about flumes,</a:t>
          </a:r>
          <a:r>
            <a:rPr lang="en-US" sz="1100" b="0" i="0" u="none" strike="noStrike" baseline="0">
              <a:solidFill>
                <a:srgbClr val="000000"/>
              </a:solidFill>
              <a:effectLst/>
              <a:latin typeface="Calibri" panose="020F0502020204030204" pitchFamily="34" charset="0"/>
            </a:rPr>
            <a:t> weirs and orifice flow can be found in: </a:t>
          </a:r>
        </a:p>
        <a:p>
          <a:endParaRPr lang="en-US" sz="1100" b="0" i="0" u="none" strike="noStrike">
            <a:solidFill>
              <a:srgbClr val="000000"/>
            </a:solidFill>
            <a:effectLst/>
            <a:latin typeface="Calibri" panose="020F0502020204030204" pitchFamily="34" charset="0"/>
          </a:endParaRPr>
        </a:p>
        <a:p>
          <a:r>
            <a:rPr lang="en-US"/>
            <a:t>Rantz, S.E., and others, 1982, Measurement and computation of streamflow: U.S. Geological Survey Water-Supply Paper 2175, v. 2, 631 p.</a:t>
          </a:r>
        </a:p>
        <a:p>
          <a:endParaRPr lang="en-US" sz="1100" b="0" i="0" u="none" strike="noStrike">
            <a:solidFill>
              <a:srgbClr val="000000"/>
            </a:solidFill>
            <a:effectLst/>
            <a:latin typeface="Calibri" panose="020F0502020204030204" pitchFamily="34" charset="0"/>
          </a:endParaRPr>
        </a:p>
        <a:p>
          <a:r>
            <a:rPr lang="en-US"/>
            <a:t>Water Measurement Manual. U.S. Department of the Interior Bureau of Reclamation. Revised</a:t>
          </a:r>
          <a:r>
            <a:rPr lang="en-US" baseline="0"/>
            <a:t> </a:t>
          </a:r>
          <a:r>
            <a:rPr lang="en-US"/>
            <a:t>2001. 317</a:t>
          </a:r>
          <a:r>
            <a:rPr lang="en-US" baseline="0"/>
            <a:t> p. </a:t>
          </a:r>
          <a:endParaRPr lang="en-US" sz="1100" b="0" i="0" u="none" strike="noStrike" baseline="0">
            <a:solidFill>
              <a:srgbClr val="000000"/>
            </a:solidFill>
            <a:effectLst/>
            <a:latin typeface="Calibri" panose="020F0502020204030204" pitchFamily="34" charset="0"/>
          </a:endParaRPr>
        </a:p>
        <a:p>
          <a:endParaRPr lang="en-US" sz="1100" b="0" i="0" u="none" strike="noStrike">
            <a:solidFill>
              <a:srgbClr val="000000"/>
            </a:solidFill>
            <a:effectLst/>
            <a:latin typeface="Calibri" panose="020F0502020204030204"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115145</xdr:colOff>
      <xdr:row>35</xdr:row>
      <xdr:rowOff>144312</xdr:rowOff>
    </xdr:from>
    <xdr:ext cx="5396056" cy="3168272"/>
    <xdr:pic>
      <xdr:nvPicPr>
        <xdr:cNvPr id="2" name="Picture 1">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5248062" y="7012895"/>
          <a:ext cx="5396056" cy="3168272"/>
        </a:xfrm>
        <a:prstGeom prst="rect">
          <a:avLst/>
        </a:prstGeom>
      </xdr:spPr>
    </xdr:pic>
    <xdr:clientData/>
  </xdr:oneCellAnchor>
  <xdr:oneCellAnchor>
    <xdr:from>
      <xdr:col>0</xdr:col>
      <xdr:colOff>0</xdr:colOff>
      <xdr:row>0</xdr:row>
      <xdr:rowOff>9527</xdr:rowOff>
    </xdr:from>
    <xdr:ext cx="3079750" cy="6647390"/>
    <xdr:sp macro="" textlink="">
      <xdr:nvSpPr>
        <xdr:cNvPr id="3" name="TextBox 2">
          <a:extLst>
            <a:ext uri="{FF2B5EF4-FFF2-40B4-BE49-F238E27FC236}">
              <a16:creationId xmlns:a16="http://schemas.microsoft.com/office/drawing/2014/main" id="{C47779F5-CA66-4E3C-9CE7-6B7D0573F634}"/>
            </a:ext>
          </a:extLst>
        </xdr:cNvPr>
        <xdr:cNvSpPr txBox="1"/>
      </xdr:nvSpPr>
      <xdr:spPr>
        <a:xfrm>
          <a:off x="0" y="9527"/>
          <a:ext cx="3079750" cy="664739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chemeClr val="tx1"/>
              </a:solidFill>
              <a:effectLst/>
              <a:latin typeface="+mn-lt"/>
              <a:ea typeface="+mn-ea"/>
              <a:cs typeface="+mn-cs"/>
            </a:rPr>
            <a:t>Montana DNRC Flow Measurement Calculator:</a:t>
          </a:r>
        </a:p>
        <a:p>
          <a:pPr marL="0" marR="0" lvl="0" indent="0" defTabSz="914400" eaLnBrk="1" fontAlgn="auto" latinLnBrk="0" hangingPunct="1">
            <a:lnSpc>
              <a:spcPct val="100000"/>
            </a:lnSpc>
            <a:spcBef>
              <a:spcPts val="0"/>
            </a:spcBef>
            <a:spcAft>
              <a:spcPts val="0"/>
            </a:spcAft>
            <a:buClrTx/>
            <a:buSzTx/>
            <a:buFontTx/>
            <a:buNone/>
            <a:tabLst/>
            <a:defRPr/>
          </a:pPr>
          <a:endParaRPr lang="en-US" u="sng">
            <a:effectLst/>
          </a:endParaRPr>
        </a:p>
        <a:p>
          <a:r>
            <a:rPr lang="en-US" sz="1100" b="0" i="0" u="none" strike="noStrike" baseline="0">
              <a:solidFill>
                <a:srgbClr val="000000"/>
              </a:solidFill>
              <a:effectLst/>
              <a:latin typeface="Calibri" panose="020F0502020204030204" pitchFamily="34" charset="0"/>
            </a:rPr>
            <a:t>Equipment: </a:t>
          </a:r>
        </a:p>
        <a:p>
          <a:r>
            <a:rPr lang="en-US" sz="1100" b="0" i="0" u="none" strike="noStrike">
              <a:solidFill>
                <a:srgbClr val="000000"/>
              </a:solidFill>
              <a:effectLst/>
              <a:latin typeface="Calibri" panose="020F0502020204030204" pitchFamily="34" charset="0"/>
            </a:rPr>
            <a:t>-tape measure</a:t>
          </a:r>
          <a:r>
            <a:rPr lang="en-US" sz="1100" b="0" i="0" u="none" strike="noStrike" baseline="0">
              <a:solidFill>
                <a:srgbClr val="000000"/>
              </a:solidFill>
              <a:effectLst/>
              <a:latin typeface="Calibri" panose="020F0502020204030204" pitchFamily="34" charset="0"/>
            </a:rPr>
            <a:t>/open reel measuring tape</a:t>
          </a:r>
          <a:endParaRPr lang="en-US" sz="1100" b="0" i="0" u="none" strike="noStrike">
            <a:solidFill>
              <a:srgbClr val="000000"/>
            </a:solidFill>
            <a:effectLst/>
            <a:latin typeface="Calibri" panose="020F0502020204030204" pitchFamily="34" charset="0"/>
          </a:endParaRPr>
        </a:p>
        <a:p>
          <a:r>
            <a:rPr lang="en-US" sz="1100" b="0" i="0" u="none" strike="noStrike">
              <a:solidFill>
                <a:srgbClr val="000000"/>
              </a:solidFill>
              <a:effectLst/>
              <a:latin typeface="Calibri" panose="020F0502020204030204" pitchFamily="34" charset="0"/>
            </a:rPr>
            <a:t>-timer</a:t>
          </a:r>
        </a:p>
        <a:p>
          <a:r>
            <a:rPr lang="en-US" sz="1100" b="0" i="0" u="none" strike="noStrike">
              <a:solidFill>
                <a:srgbClr val="000000"/>
              </a:solidFill>
              <a:effectLst/>
              <a:latin typeface="Calibri" panose="020F0502020204030204" pitchFamily="34" charset="0"/>
            </a:rPr>
            <a:t>-yard or meter stick to measure depth</a:t>
          </a:r>
        </a:p>
        <a:p>
          <a:r>
            <a:rPr lang="en-US" sz="1100" b="0" i="0" u="none" strike="noStrike">
              <a:solidFill>
                <a:srgbClr val="000000"/>
              </a:solidFill>
              <a:effectLst/>
              <a:latin typeface="Calibri" panose="020F0502020204030204" pitchFamily="34" charset="0"/>
            </a:rPr>
            <a:t>-highly visible buoyant objects </a:t>
          </a:r>
        </a:p>
        <a:p>
          <a:r>
            <a:rPr lang="en-US" sz="1100" b="0" i="0" u="none" strike="noStrike">
              <a:solidFill>
                <a:srgbClr val="000000"/>
              </a:solidFill>
              <a:effectLst/>
              <a:latin typeface="Calibri" panose="020F0502020204030204" pitchFamily="34" charset="0"/>
            </a:rPr>
            <a:t>-stakes for anchoring tape measure to stream banks </a:t>
          </a:r>
        </a:p>
        <a:p>
          <a:endParaRPr lang="en-US" sz="1100" b="0" i="0" u="none" strike="noStrike">
            <a:solidFill>
              <a:srgbClr val="000000"/>
            </a:solidFill>
            <a:effectLst/>
            <a:latin typeface="Calibri" panose="020F0502020204030204" pitchFamily="34" charset="0"/>
          </a:endParaRPr>
        </a:p>
        <a:p>
          <a:r>
            <a:rPr lang="en-US" sz="1100" b="0" i="0" u="none" strike="noStrike">
              <a:solidFill>
                <a:schemeClr val="tx1"/>
              </a:solidFill>
              <a:effectLst/>
              <a:latin typeface="+mn-lt"/>
              <a:ea typeface="+mn-ea"/>
              <a:cs typeface="+mn-cs"/>
            </a:rPr>
            <a:t>The size of the float matters for accurate estimates, especially for depths under 1 ft. </a:t>
          </a:r>
        </a:p>
        <a:p>
          <a:r>
            <a:rPr lang="en-US" sz="1100" b="0" i="0" u="none" strike="noStrike">
              <a:solidFill>
                <a:schemeClr val="tx1"/>
              </a:solidFill>
              <a:effectLst/>
              <a:latin typeface="+mn-lt"/>
              <a:ea typeface="+mn-ea"/>
              <a:cs typeface="+mn-cs"/>
            </a:rPr>
            <a:t>A bottle filled partially with water or a wooden rod with a weight on one end are ideal. Anything that sits down in the water column is acceptable. Do not use items that are light and only sit on the surface (such as leaves, small sticks, small pieces of plastic, etc.). Make sure the float does not contact the bottom of the channel over the length of the run.</a:t>
          </a:r>
          <a:r>
            <a:rPr lang="en-US"/>
            <a:t> </a:t>
          </a:r>
        </a:p>
        <a:p>
          <a:endParaRPr lang="en-US"/>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Choose a suitable straight reach with minimum turbulence (ideally at least 3 channel widths long). </a:t>
          </a:r>
          <a:endParaRPr lang="en-US">
            <a:effectLst/>
          </a:endParaRPr>
        </a:p>
        <a:p>
          <a:endParaRPr lang="en-US"/>
        </a:p>
        <a:p>
          <a:r>
            <a:rPr lang="en-US" sz="1100" b="0" i="0" u="none" strike="noStrike">
              <a:solidFill>
                <a:schemeClr val="tx1"/>
              </a:solidFill>
              <a:effectLst/>
              <a:latin typeface="+mn-lt"/>
              <a:ea typeface="+mn-ea"/>
              <a:cs typeface="+mn-cs"/>
            </a:rPr>
            <a:t>Take</a:t>
          </a:r>
          <a:r>
            <a:rPr lang="en-US" sz="1100" b="0" i="0" u="none" strike="noStrike" baseline="0">
              <a:solidFill>
                <a:schemeClr val="tx1"/>
              </a:solidFill>
              <a:effectLst/>
              <a:latin typeface="+mn-lt"/>
              <a:ea typeface="+mn-ea"/>
              <a:cs typeface="+mn-cs"/>
            </a:rPr>
            <a:t> at least five depth measurements across the stream with more in larger streams. </a:t>
          </a:r>
        </a:p>
        <a:p>
          <a:endParaRPr lang="en-US" sz="1100" b="0" i="0" u="none" strike="noStrike">
            <a:solidFill>
              <a:schemeClr val="tx1"/>
            </a:solidFill>
            <a:effectLst/>
            <a:latin typeface="+mn-lt"/>
            <a:ea typeface="+mn-ea"/>
            <a:cs typeface="+mn-cs"/>
          </a:endParaRPr>
        </a:p>
        <a:p>
          <a:r>
            <a:rPr lang="en-US" sz="1100" b="0" i="0" u="none" strike="noStrike">
              <a:solidFill>
                <a:schemeClr val="tx1"/>
              </a:solidFill>
              <a:effectLst/>
              <a:latin typeface="+mn-lt"/>
              <a:ea typeface="+mn-ea"/>
              <a:cs typeface="+mn-cs"/>
            </a:rPr>
            <a:t>If possible, travel time should exceed 20 seconds. </a:t>
          </a:r>
        </a:p>
        <a:p>
          <a:endParaRPr lang="en-US" sz="1100" b="0" i="0" u="none" strike="noStrike">
            <a:solidFill>
              <a:schemeClr val="tx1"/>
            </a:solidFill>
            <a:effectLst/>
            <a:latin typeface="+mn-lt"/>
            <a:ea typeface="+mn-ea"/>
            <a:cs typeface="+mn-cs"/>
          </a:endParaRPr>
        </a:p>
        <a:p>
          <a:r>
            <a:rPr lang="en-US" sz="1100" b="0" i="0" u="none" strike="noStrike" baseline="0">
              <a:solidFill>
                <a:schemeClr val="tx1"/>
              </a:solidFill>
              <a:effectLst/>
              <a:latin typeface="+mn-lt"/>
              <a:ea typeface="+mn-ea"/>
              <a:cs typeface="+mn-cs"/>
            </a:rPr>
            <a:t>Each measurement requires 3x repititions of recording run (float) length and time. The float velocity calcultes the average of the 1st run, 2nd run and 3rd run. </a:t>
          </a:r>
        </a:p>
        <a:p>
          <a:endParaRPr lang="en-US" sz="1100" b="0" i="0" u="none" strike="noStrike">
            <a:solidFill>
              <a:schemeClr val="tx1"/>
            </a:solidFill>
            <a:effectLst/>
            <a:latin typeface="+mn-lt"/>
            <a:ea typeface="+mn-ea"/>
            <a:cs typeface="+mn-cs"/>
          </a:endParaRPr>
        </a:p>
        <a:p>
          <a:r>
            <a:rPr lang="en-US" sz="1100" b="0" i="0" u="none" strike="noStrike">
              <a:solidFill>
                <a:schemeClr val="tx1"/>
              </a:solidFill>
              <a:effectLst/>
              <a:latin typeface="+mn-lt"/>
              <a:ea typeface="+mn-ea"/>
              <a:cs typeface="+mn-cs"/>
            </a:rPr>
            <a:t>Illustration and Coefficient table taken from The Float Area Method.  Montana State University Extension. MT 9125.</a:t>
          </a:r>
          <a:r>
            <a:rPr lang="en-US"/>
            <a:t> </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2743200" cy="3790950"/>
    <xdr:sp macro="" textlink="">
      <xdr:nvSpPr>
        <xdr:cNvPr id="3" name="TextBox 2">
          <a:extLst>
            <a:ext uri="{FF2B5EF4-FFF2-40B4-BE49-F238E27FC236}">
              <a16:creationId xmlns:a16="http://schemas.microsoft.com/office/drawing/2014/main" id="{3DD41DE4-9462-4CC6-AE3F-DA522DAF7906}"/>
            </a:ext>
          </a:extLst>
        </xdr:cNvPr>
        <xdr:cNvSpPr txBox="1"/>
      </xdr:nvSpPr>
      <xdr:spPr>
        <a:xfrm>
          <a:off x="0" y="0"/>
          <a:ext cx="2743200" cy="37909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chemeClr val="tx1"/>
              </a:solidFill>
              <a:effectLst/>
              <a:latin typeface="+mn-lt"/>
              <a:ea typeface="+mn-ea"/>
              <a:cs typeface="+mn-cs"/>
            </a:rPr>
            <a:t>Montana DNRC Flow Measurement Calculator: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u="none" strike="noStrike" baseline="0">
            <a:solidFill>
              <a:srgbClr val="000000"/>
            </a:solidFill>
            <a:effectLst/>
            <a:latin typeface="Calibri" panose="020F0502020204030204" pitchFamily="34" charset="0"/>
          </a:endParaRPr>
        </a:p>
        <a:p>
          <a:r>
            <a:rPr lang="en-US" sz="1100" b="0" i="0" u="none" strike="noStrike" baseline="0">
              <a:solidFill>
                <a:srgbClr val="000000"/>
              </a:solidFill>
              <a:effectLst/>
              <a:latin typeface="Calibri" panose="020F0502020204030204" pitchFamily="34" charset="0"/>
            </a:rPr>
            <a:t>The volumetric measurement is specific to streamflows small enough to be collected in a single container. The stream needs to have concentrated flow where all of the volume can be captured. </a:t>
          </a:r>
        </a:p>
        <a:p>
          <a:endParaRPr lang="en-US" sz="1100" b="0" i="0" u="none" strike="noStrike" baseline="0">
            <a:solidFill>
              <a:srgbClr val="000000"/>
            </a:solidFill>
            <a:effectLst/>
            <a:latin typeface="Calibri" panose="020F0502020204030204" pitchFamily="34" charset="0"/>
          </a:endParaRPr>
        </a:p>
        <a:p>
          <a:r>
            <a:rPr lang="en-US" sz="1100" b="0" i="0" u="none" strike="noStrike" baseline="0">
              <a:solidFill>
                <a:srgbClr val="000000"/>
              </a:solidFill>
              <a:effectLst/>
              <a:latin typeface="Calibri" panose="020F0502020204030204" pitchFamily="34" charset="0"/>
            </a:rPr>
            <a:t>Three measurements should be taken to generate an average flow-rate. </a:t>
          </a:r>
        </a:p>
        <a:p>
          <a:endParaRPr lang="en-US" sz="1100" b="0" i="0" u="none" strike="noStrike" baseline="0">
            <a:solidFill>
              <a:srgbClr val="000000"/>
            </a:solidFill>
            <a:effectLst/>
            <a:latin typeface="Calibri" panose="020F0502020204030204" pitchFamily="34" charset="0"/>
          </a:endParaRPr>
        </a:p>
        <a:p>
          <a:r>
            <a:rPr lang="en-US" sz="1100" b="0" i="0" u="none" strike="noStrike">
              <a:solidFill>
                <a:srgbClr val="000000"/>
              </a:solidFill>
              <a:effectLst/>
              <a:latin typeface="Calibri" panose="020F0502020204030204" pitchFamily="34" charset="0"/>
            </a:rPr>
            <a:t>Equipment: </a:t>
          </a:r>
        </a:p>
        <a:p>
          <a:r>
            <a:rPr lang="en-US" sz="1100" b="0" i="0" u="none" strike="noStrike">
              <a:solidFill>
                <a:srgbClr val="000000"/>
              </a:solidFill>
              <a:effectLst/>
              <a:latin typeface="Calibri" panose="020F0502020204030204" pitchFamily="34" charset="0"/>
            </a:rPr>
            <a:t>-timer</a:t>
          </a:r>
        </a:p>
        <a:p>
          <a:r>
            <a:rPr lang="en-US" sz="1100" b="0" i="0" u="none" strike="noStrike">
              <a:solidFill>
                <a:srgbClr val="000000"/>
              </a:solidFill>
              <a:effectLst/>
              <a:latin typeface="Calibri" panose="020F0502020204030204" pitchFamily="34" charset="0"/>
            </a:rPr>
            <a:t>-bucket or container with known volume at desired calibration point. </a:t>
          </a:r>
          <a:endParaRPr lang="en-US" sz="1100" b="0" i="0" u="none" strike="noStrike" baseline="0">
            <a:solidFill>
              <a:srgbClr val="000000"/>
            </a:solidFill>
            <a:effectLst/>
            <a:latin typeface="Calibri" panose="020F0502020204030204" pitchFamily="34" charset="0"/>
          </a:endParaRPr>
        </a:p>
        <a:p>
          <a:endParaRPr lang="en-US" sz="1100" b="0" i="0" u="none" strike="noStrike">
            <a:solidFill>
              <a:srgbClr val="000000"/>
            </a:solidFill>
            <a:effectLst/>
            <a:latin typeface="Calibri" panose="020F0502020204030204" pitchFamily="34" charset="0"/>
          </a:endParaRPr>
        </a:p>
        <a:p>
          <a:endParaRPr lang="en-US" sz="1100" b="0" i="0" u="none" strike="noStrike">
            <a:solidFill>
              <a:srgbClr val="000000"/>
            </a:solidFill>
            <a:effectLst/>
            <a:latin typeface="Calibri" panose="020F0502020204030204" pitchFamily="34" charset="0"/>
          </a:endParaRPr>
        </a:p>
      </xdr:txBody>
    </xdr:sp>
    <xdr:clientData/>
  </xdr:oneCellAnchor>
  <xdr:twoCellAnchor editAs="oneCell">
    <xdr:from>
      <xdr:col>1</xdr:col>
      <xdr:colOff>742949</xdr:colOff>
      <xdr:row>22</xdr:row>
      <xdr:rowOff>47180</xdr:rowOff>
    </xdr:from>
    <xdr:to>
      <xdr:col>6</xdr:col>
      <xdr:colOff>361950</xdr:colOff>
      <xdr:row>33</xdr:row>
      <xdr:rowOff>0</xdr:rowOff>
    </xdr:to>
    <xdr:pic>
      <xdr:nvPicPr>
        <xdr:cNvPr id="4" name="Picture 3">
          <a:extLst>
            <a:ext uri="{FF2B5EF4-FFF2-40B4-BE49-F238E27FC236}">
              <a16:creationId xmlns:a16="http://schemas.microsoft.com/office/drawing/2014/main" id="{B931765C-DF3A-85B4-A9AE-4E86494A61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05199" y="4247705"/>
          <a:ext cx="3981451" cy="22959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5495925" cy="12249150"/>
    <xdr:sp macro="" textlink="">
      <xdr:nvSpPr>
        <xdr:cNvPr id="2" name="TextBox 1">
          <a:extLst>
            <a:ext uri="{FF2B5EF4-FFF2-40B4-BE49-F238E27FC236}">
              <a16:creationId xmlns:a16="http://schemas.microsoft.com/office/drawing/2014/main" id="{939294AB-9D90-4B4C-84BC-1FFFDEDB33B7}"/>
            </a:ext>
          </a:extLst>
        </xdr:cNvPr>
        <xdr:cNvSpPr txBox="1"/>
      </xdr:nvSpPr>
      <xdr:spPr>
        <a:xfrm>
          <a:off x="0" y="0"/>
          <a:ext cx="5495925" cy="122491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i="0" u="sng" strike="noStrike">
              <a:solidFill>
                <a:schemeClr val="tx1"/>
              </a:solidFill>
              <a:effectLst/>
              <a:latin typeface="+mn-lt"/>
              <a:ea typeface="+mn-ea"/>
              <a:cs typeface="+mn-cs"/>
            </a:rPr>
            <a:t>Montana DNRC Flow Measurement Calculator: </a:t>
          </a:r>
          <a:endParaRPr lang="en-US" sz="1100" b="0" i="0" u="sng" strike="noStrike" baseline="0">
            <a:solidFill>
              <a:srgbClr val="000000"/>
            </a:solidFill>
            <a:effectLst/>
            <a:latin typeface="Calibri" panose="020F0502020204030204" pitchFamily="34" charset="0"/>
          </a:endParaRPr>
        </a:p>
        <a:p>
          <a:endParaRPr lang="en-US" sz="1100" b="0" i="0" u="none" strike="noStrike" baseline="0">
            <a:solidFill>
              <a:srgbClr val="000000"/>
            </a:solidFill>
            <a:effectLst/>
            <a:latin typeface="Calibri" panose="020F0502020204030204" pitchFamily="34" charset="0"/>
          </a:endParaRPr>
        </a:p>
        <a:p>
          <a:r>
            <a:rPr lang="en-US" sz="1100">
              <a:solidFill>
                <a:schemeClr val="tx1"/>
              </a:solidFill>
              <a:effectLst/>
              <a:latin typeface="+mn-lt"/>
              <a:ea typeface="+mn-ea"/>
              <a:cs typeface="+mn-cs"/>
            </a:rPr>
            <a:t>This</a:t>
          </a:r>
          <a:r>
            <a:rPr lang="en-US" sz="1100" baseline="0">
              <a:solidFill>
                <a:schemeClr val="tx1"/>
              </a:solidFill>
              <a:effectLst/>
              <a:latin typeface="+mn-lt"/>
              <a:ea typeface="+mn-ea"/>
              <a:cs typeface="+mn-cs"/>
            </a:rPr>
            <a:t> worksheet provides a quick method to calculate corrected flow rates for submerged Parshall flumes of varying sizes. The calculations are based on the universal equation developed by Skogerboe, Hyatt, Johnson, and England (1965). The primary advantage is that this method does not require graphs or long, complex equations.</a:t>
          </a:r>
        </a:p>
        <a:p>
          <a:endParaRPr lang="en-US">
            <a:effectLst/>
          </a:endParaRPr>
        </a:p>
        <a:p>
          <a:r>
            <a:rPr lang="en-US" sz="1100" baseline="0">
              <a:solidFill>
                <a:schemeClr val="tx1"/>
              </a:solidFill>
              <a:effectLst/>
              <a:latin typeface="+mn-lt"/>
              <a:ea typeface="+mn-ea"/>
              <a:cs typeface="+mn-cs"/>
            </a:rPr>
            <a:t>The user must enter only three measurements:</a:t>
          </a:r>
          <a:endParaRPr lang="en-US">
            <a:effectLst/>
          </a:endParaRPr>
        </a:p>
        <a:p>
          <a:r>
            <a:rPr lang="en-US" sz="1100" baseline="0">
              <a:solidFill>
                <a:schemeClr val="tx1"/>
              </a:solidFill>
              <a:effectLst/>
              <a:latin typeface="+mn-lt"/>
              <a:ea typeface="+mn-ea"/>
              <a:cs typeface="+mn-cs"/>
            </a:rPr>
            <a:t>1) Flume throat width (select from the dropdown menu)</a:t>
          </a:r>
          <a:endParaRPr lang="en-US">
            <a:effectLst/>
          </a:endParaRPr>
        </a:p>
        <a:p>
          <a:r>
            <a:rPr lang="en-US" sz="1100" baseline="0">
              <a:solidFill>
                <a:schemeClr val="tx1"/>
              </a:solidFill>
              <a:effectLst/>
              <a:latin typeface="+mn-lt"/>
              <a:ea typeface="+mn-ea"/>
              <a:cs typeface="+mn-cs"/>
            </a:rPr>
            <a:t>2) Staff gage height at the primary (upstream) measurement point, Ha</a:t>
          </a:r>
          <a:endParaRPr lang="en-US">
            <a:effectLst/>
          </a:endParaRPr>
        </a:p>
        <a:p>
          <a:r>
            <a:rPr lang="en-US" sz="1100" baseline="0">
              <a:solidFill>
                <a:schemeClr val="tx1"/>
              </a:solidFill>
              <a:effectLst/>
              <a:latin typeface="+mn-lt"/>
              <a:ea typeface="+mn-ea"/>
              <a:cs typeface="+mn-cs"/>
            </a:rPr>
            <a:t>3) Staff gage height at the secondary (downstream) measurement point, Hb</a:t>
          </a:r>
        </a:p>
        <a:p>
          <a:endParaRPr lang="en-US">
            <a:effectLst/>
          </a:endParaRPr>
        </a:p>
        <a:p>
          <a:r>
            <a:rPr lang="en-US" sz="1100" baseline="0">
              <a:solidFill>
                <a:schemeClr val="tx1"/>
              </a:solidFill>
              <a:effectLst/>
              <a:latin typeface="+mn-lt"/>
              <a:ea typeface="+mn-ea"/>
              <a:cs typeface="+mn-cs"/>
            </a:rPr>
            <a:t>These measurements must be obtained accurately and at the correct location. A discussion and diagrams of where to measure is included below. Throat width and primary measurement point, Ha, are the same for all applications. However, care must be taken to measure the secondary location, Hb, correctly. It should be measured using the same datum (zero elevation) as Ha and at a small distance, X, upstream from the downstream end of the throat section.</a:t>
          </a:r>
          <a:endParaRPr lang="en-US">
            <a:effectLst/>
          </a:endParaRP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The spreadsheet chooses the correct parameters for the corresponding measurements, based on the flume size, and then completes the calculation. Calculations are performed only in Imperial units. Note that calculations are performed only if the flume is submerged above the transition submergence (St) but below a maximum limit of 90 percent. Below the transition submergence, normal rating charts or equations can be used for free flow. Above 90 percent, submergence cannot be practically accounted for, as small errors in measuring staff gage height become critical.</a:t>
          </a:r>
          <a:endParaRPr lang="en-US">
            <a:effectLst/>
          </a:endParaRPr>
        </a:p>
        <a:p>
          <a:endParaRPr lang="en-US" sz="1100" u="sng" baseline="0">
            <a:solidFill>
              <a:schemeClr val="tx1"/>
            </a:solidFill>
            <a:effectLst/>
            <a:latin typeface="+mn-lt"/>
            <a:ea typeface="+mn-ea"/>
            <a:cs typeface="+mn-cs"/>
          </a:endParaRPr>
        </a:p>
        <a:p>
          <a:r>
            <a:rPr lang="en-US" sz="1100" u="sng" baseline="0">
              <a:solidFill>
                <a:schemeClr val="tx1"/>
              </a:solidFill>
              <a:effectLst/>
              <a:latin typeface="+mn-lt"/>
              <a:ea typeface="+mn-ea"/>
              <a:cs typeface="+mn-cs"/>
            </a:rPr>
            <a:t>Reference</a:t>
          </a:r>
          <a:r>
            <a:rPr lang="en-US" sz="1100" baseline="0">
              <a:solidFill>
                <a:schemeClr val="tx1"/>
              </a:solidFill>
              <a:effectLst/>
              <a:latin typeface="+mn-lt"/>
              <a:ea typeface="+mn-ea"/>
              <a:cs typeface="+mn-cs"/>
            </a:rPr>
            <a:t>:</a:t>
          </a:r>
          <a:endParaRPr lang="en-US">
            <a:effectLst/>
          </a:endParaRPr>
        </a:p>
        <a:p>
          <a:r>
            <a:rPr lang="en-US" sz="1100" baseline="0">
              <a:solidFill>
                <a:schemeClr val="tx1"/>
              </a:solidFill>
              <a:effectLst/>
              <a:latin typeface="+mn-lt"/>
              <a:ea typeface="+mn-ea"/>
              <a:cs typeface="+mn-cs"/>
            </a:rPr>
            <a:t>Skogerboe, G., Hyatt, L., Johnson, R., England, D., Submerged Parshall Flumes of Small Size, 1965.  Merkley, G. Irrigation Conveyance &amp; Control:  Flow Measurement &amp; Structure Design, Utah State University, 2004.</a:t>
          </a:r>
          <a:endParaRPr lang="en-US">
            <a:effectLst/>
          </a:endParaRPr>
        </a:p>
        <a:p>
          <a:r>
            <a:rPr lang="en-US" sz="1100" baseline="0">
              <a:solidFill>
                <a:schemeClr val="tx1"/>
              </a:solidFill>
              <a:effectLst/>
              <a:latin typeface="+mn-lt"/>
              <a:ea typeface="+mn-ea"/>
              <a:cs typeface="+mn-cs"/>
            </a:rPr>
            <a:t>(An adapted open-source version is available online at the following link: </a:t>
          </a:r>
          <a:r>
            <a:rPr lang="en-US" sz="1100" u="sng" baseline="0">
              <a:solidFill>
                <a:schemeClr val="tx1"/>
              </a:solidFill>
              <a:effectLst/>
              <a:latin typeface="+mn-lt"/>
              <a:ea typeface="+mn-ea"/>
              <a:cs typeface="+mn-cs"/>
            </a:rPr>
            <a:t>https://www.openchannelflow.com/blog/universal-equation-parshall-flume-submergence</a:t>
          </a:r>
          <a:r>
            <a:rPr lang="en-US" sz="1100" baseline="0">
              <a:solidFill>
                <a:schemeClr val="tx1"/>
              </a:solidFill>
              <a:effectLst/>
              <a:latin typeface="+mn-lt"/>
              <a:ea typeface="+mn-ea"/>
              <a:cs typeface="+mn-cs"/>
            </a:rPr>
            <a:t>)</a:t>
          </a:r>
          <a:endParaRPr lang="en-US">
            <a:effectLst/>
          </a:endParaRPr>
        </a:p>
        <a:p>
          <a:endParaRPr lang="en-US" sz="1100" b="1" i="0" u="none" strike="noStrike">
            <a:solidFill>
              <a:schemeClr val="tx1"/>
            </a:solidFill>
            <a:effectLst/>
            <a:latin typeface="+mn-lt"/>
            <a:ea typeface="+mn-ea"/>
            <a:cs typeface="+mn-cs"/>
          </a:endParaRPr>
        </a:p>
        <a:p>
          <a:r>
            <a:rPr lang="en-US" sz="1100" b="1" i="0" u="none" strike="noStrike">
              <a:solidFill>
                <a:schemeClr val="tx1"/>
              </a:solidFill>
              <a:effectLst/>
              <a:latin typeface="+mn-lt"/>
              <a:ea typeface="+mn-ea"/>
              <a:cs typeface="+mn-cs"/>
            </a:rPr>
            <a:t>THREE MEASUREMENTS REQUIRED:</a:t>
          </a:r>
          <a:r>
            <a:rPr lang="en-US"/>
            <a:t> </a:t>
          </a:r>
        </a:p>
        <a:p>
          <a:r>
            <a:rPr lang="en-US" sz="1100" b="1" i="0" u="none" strike="noStrike">
              <a:solidFill>
                <a:schemeClr val="tx1"/>
              </a:solidFill>
              <a:effectLst/>
              <a:latin typeface="+mn-lt"/>
              <a:ea typeface="+mn-ea"/>
              <a:cs typeface="+mn-cs"/>
            </a:rPr>
            <a:t>1) Flume throat width, W:</a:t>
          </a:r>
          <a:r>
            <a:rPr lang="en-US" sz="1100" b="0" i="0" u="none" strike="noStrike">
              <a:solidFill>
                <a:schemeClr val="tx1"/>
              </a:solidFill>
              <a:effectLst/>
              <a:latin typeface="+mn-lt"/>
              <a:ea typeface="+mn-ea"/>
              <a:cs typeface="+mn-cs"/>
            </a:rPr>
            <a:t> Measured inside width of the throat (drop) section. This is the size of the flume.</a:t>
          </a:r>
          <a:r>
            <a:rPr lang="en-US"/>
            <a:t> </a:t>
          </a:r>
        </a:p>
        <a:p>
          <a:endParaRPr lang="en-US"/>
        </a:p>
        <a:p>
          <a:r>
            <a:rPr lang="en-US" sz="1100" b="1" i="0" u="none" strike="noStrike">
              <a:solidFill>
                <a:schemeClr val="tx1"/>
              </a:solidFill>
              <a:effectLst/>
              <a:latin typeface="+mn-lt"/>
              <a:ea typeface="+mn-ea"/>
              <a:cs typeface="+mn-cs"/>
            </a:rPr>
            <a:t>2) Primary (upstream) measurement point, Ha:</a:t>
          </a:r>
          <a:r>
            <a:rPr lang="en-US" sz="1100" b="0" i="0" u="none" strike="noStrike">
              <a:solidFill>
                <a:schemeClr val="tx1"/>
              </a:solidFill>
              <a:effectLst/>
              <a:latin typeface="+mn-lt"/>
              <a:ea typeface="+mn-ea"/>
              <a:cs typeface="+mn-cs"/>
            </a:rPr>
            <a:t> Measured water depth in the converging section, at a point two-thirds of the length downstream of the converging section.</a:t>
          </a:r>
          <a:r>
            <a:rPr lang="en-US"/>
            <a:t> </a:t>
          </a:r>
        </a:p>
        <a:p>
          <a:endParaRPr lang="en-US"/>
        </a:p>
        <a:p>
          <a:r>
            <a:rPr lang="en-US" sz="1100" b="1" i="0" u="none" strike="noStrike">
              <a:solidFill>
                <a:schemeClr val="tx1"/>
              </a:solidFill>
              <a:effectLst/>
              <a:latin typeface="+mn-lt"/>
              <a:ea typeface="+mn-ea"/>
              <a:cs typeface="+mn-cs"/>
            </a:rPr>
            <a:t>3) Secondary (downstream) measurement point, Hb:</a:t>
          </a:r>
          <a:r>
            <a:rPr lang="en-US" sz="1100" b="0" i="0" u="none" strike="noStrike">
              <a:solidFill>
                <a:schemeClr val="tx1"/>
              </a:solidFill>
              <a:effectLst/>
              <a:latin typeface="+mn-lt"/>
              <a:ea typeface="+mn-ea"/>
              <a:cs typeface="+mn-cs"/>
            </a:rPr>
            <a:t> Measured water depth in the throat (drop) section of the flume, located a short distance X upstream of the end of the throat section. For Parshall flume sizes commonly used in water resources work (throat sizes of 6 inches to 8 feet), the distance </a:t>
          </a:r>
          <a:r>
            <a:rPr lang="en-US" sz="1100" b="0" i="0" u="sng" strike="noStrike">
              <a:solidFill>
                <a:schemeClr val="tx1"/>
              </a:solidFill>
              <a:effectLst/>
              <a:latin typeface="+mn-lt"/>
              <a:ea typeface="+mn-ea"/>
              <a:cs typeface="+mn-cs"/>
            </a:rPr>
            <a:t>X is 2 inches</a:t>
          </a:r>
          <a:r>
            <a:rPr lang="en-US" sz="1100" b="0" i="0" u="none" strike="noStrike">
              <a:solidFill>
                <a:schemeClr val="tx1"/>
              </a:solidFill>
              <a:effectLst/>
              <a:latin typeface="+mn-lt"/>
              <a:ea typeface="+mn-ea"/>
              <a:cs typeface="+mn-cs"/>
            </a:rPr>
            <a:t>. See Table 1 for values of X for different flume sizes. Note that this is measured at the same zero elevation as Ha (it has the same datum). A basic spring clamp may be useful in the field for holding the staff gage in place on the flume at the appropriate elevation, so that the user can read the water depth. See the diagrams below. </a:t>
          </a:r>
          <a:r>
            <a:rPr lang="en-US"/>
            <a:t> </a:t>
          </a:r>
        </a:p>
        <a:p>
          <a:endParaRPr lang="en-US" sz="1100" b="0" i="0" u="none" strike="noStrike">
            <a:solidFill>
              <a:srgbClr val="000000"/>
            </a:solidFill>
            <a:effectLst/>
            <a:latin typeface="Calibri" panose="020F0502020204030204" pitchFamily="34" charset="0"/>
          </a:endParaRPr>
        </a:p>
        <a:p>
          <a:endParaRPr lang="en-US" sz="1100" b="0" i="0" u="none" strike="noStrike">
            <a:solidFill>
              <a:srgbClr val="000000"/>
            </a:solidFill>
            <a:effectLst/>
            <a:latin typeface="Calibri" panose="020F0502020204030204" pitchFamily="34" charset="0"/>
          </a:endParaRPr>
        </a:p>
      </xdr:txBody>
    </xdr:sp>
    <xdr:clientData/>
  </xdr:oneCellAnchor>
  <xdr:twoCellAnchor>
    <xdr:from>
      <xdr:col>9</xdr:col>
      <xdr:colOff>323850</xdr:colOff>
      <xdr:row>37</xdr:row>
      <xdr:rowOff>171450</xdr:rowOff>
    </xdr:from>
    <xdr:to>
      <xdr:col>19</xdr:col>
      <xdr:colOff>762000</xdr:colOff>
      <xdr:row>59</xdr:row>
      <xdr:rowOff>95249</xdr:rowOff>
    </xdr:to>
    <xdr:grpSp>
      <xdr:nvGrpSpPr>
        <xdr:cNvPr id="9" name="Group 8">
          <a:extLst>
            <a:ext uri="{FF2B5EF4-FFF2-40B4-BE49-F238E27FC236}">
              <a16:creationId xmlns:a16="http://schemas.microsoft.com/office/drawing/2014/main" id="{71741B5A-A867-4D6E-8DD4-3F0EBC09C2C1}"/>
            </a:ext>
          </a:extLst>
        </xdr:cNvPr>
        <xdr:cNvGrpSpPr/>
      </xdr:nvGrpSpPr>
      <xdr:grpSpPr>
        <a:xfrm>
          <a:off x="5810250" y="7620000"/>
          <a:ext cx="6905625" cy="4114799"/>
          <a:chOff x="609600" y="5334000"/>
          <a:chExt cx="10505283" cy="6610349"/>
        </a:xfrm>
      </xdr:grpSpPr>
      <xdr:pic>
        <xdr:nvPicPr>
          <xdr:cNvPr id="10" name="Picture 9">
            <a:extLst>
              <a:ext uri="{FF2B5EF4-FFF2-40B4-BE49-F238E27FC236}">
                <a16:creationId xmlns:a16="http://schemas.microsoft.com/office/drawing/2014/main" id="{D1C1C076-C3F3-C183-2677-EF8EC21FB0D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686" t="3024" r="2451" b="50850"/>
          <a:stretch/>
        </xdr:blipFill>
        <xdr:spPr>
          <a:xfrm>
            <a:off x="609600" y="5334000"/>
            <a:ext cx="10505283" cy="6610349"/>
          </a:xfrm>
          <a:prstGeom prst="rect">
            <a:avLst/>
          </a:prstGeom>
        </xdr:spPr>
      </xdr:pic>
      <xdr:cxnSp macro="">
        <xdr:nvCxnSpPr>
          <xdr:cNvPr id="11" name="Straight Connector 10">
            <a:extLst>
              <a:ext uri="{FF2B5EF4-FFF2-40B4-BE49-F238E27FC236}">
                <a16:creationId xmlns:a16="http://schemas.microsoft.com/office/drawing/2014/main" id="{1798736E-54A4-89DE-C9B0-9FE3D17C9752}"/>
              </a:ext>
            </a:extLst>
          </xdr:cNvPr>
          <xdr:cNvCxnSpPr/>
        </xdr:nvCxnSpPr>
        <xdr:spPr>
          <a:xfrm flipV="1">
            <a:off x="7762875" y="10125075"/>
            <a:ext cx="1714500" cy="9525"/>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Rectangle 11">
            <a:extLst>
              <a:ext uri="{FF2B5EF4-FFF2-40B4-BE49-F238E27FC236}">
                <a16:creationId xmlns:a16="http://schemas.microsoft.com/office/drawing/2014/main" id="{2F4E0A9F-1072-9497-CBB8-0F708717623B}"/>
              </a:ext>
            </a:extLst>
          </xdr:cNvPr>
          <xdr:cNvSpPr/>
        </xdr:nvSpPr>
        <xdr:spPr>
          <a:xfrm>
            <a:off x="7191375" y="6105525"/>
            <a:ext cx="1543050" cy="190500"/>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3" name="Rectangle 12">
            <a:extLst>
              <a:ext uri="{FF2B5EF4-FFF2-40B4-BE49-F238E27FC236}">
                <a16:creationId xmlns:a16="http://schemas.microsoft.com/office/drawing/2014/main" id="{F92BB56F-7B43-2BE2-A4E3-7FEEF2D67D6B}"/>
              </a:ext>
            </a:extLst>
          </xdr:cNvPr>
          <xdr:cNvSpPr/>
        </xdr:nvSpPr>
        <xdr:spPr>
          <a:xfrm>
            <a:off x="2495550" y="5819775"/>
            <a:ext cx="1543050" cy="190500"/>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4" name="Rectangle 13">
            <a:extLst>
              <a:ext uri="{FF2B5EF4-FFF2-40B4-BE49-F238E27FC236}">
                <a16:creationId xmlns:a16="http://schemas.microsoft.com/office/drawing/2014/main" id="{C2825C6E-EB74-8203-A184-3FC0E96522C6}"/>
              </a:ext>
            </a:extLst>
          </xdr:cNvPr>
          <xdr:cNvSpPr/>
        </xdr:nvSpPr>
        <xdr:spPr>
          <a:xfrm>
            <a:off x="6762750" y="11049000"/>
            <a:ext cx="152400" cy="161925"/>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19</xdr:col>
      <xdr:colOff>990600</xdr:colOff>
      <xdr:row>26</xdr:row>
      <xdr:rowOff>133350</xdr:rowOff>
    </xdr:from>
    <xdr:to>
      <xdr:col>23</xdr:col>
      <xdr:colOff>30480</xdr:colOff>
      <xdr:row>46</xdr:row>
      <xdr:rowOff>159059</xdr:rowOff>
    </xdr:to>
    <xdr:pic>
      <xdr:nvPicPr>
        <xdr:cNvPr id="16" name="Picture 15" descr="universal equation to correct for submergence in Parshall flumes">
          <a:extLst>
            <a:ext uri="{FF2B5EF4-FFF2-40B4-BE49-F238E27FC236}">
              <a16:creationId xmlns:a16="http://schemas.microsoft.com/office/drawing/2014/main" id="{DF6C4DFA-B6A6-4731-8122-333CF733FE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944475" y="5486400"/>
          <a:ext cx="3040380" cy="3835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257176</xdr:colOff>
      <xdr:row>43</xdr:row>
      <xdr:rowOff>123825</xdr:rowOff>
    </xdr:from>
    <xdr:to>
      <xdr:col>6</xdr:col>
      <xdr:colOff>323850</xdr:colOff>
      <xdr:row>61</xdr:row>
      <xdr:rowOff>114300</xdr:rowOff>
    </xdr:to>
    <xdr:pic>
      <xdr:nvPicPr>
        <xdr:cNvPr id="18" name="Picture 17">
          <a:extLst>
            <a:ext uri="{FF2B5EF4-FFF2-40B4-BE49-F238E27FC236}">
              <a16:creationId xmlns:a16="http://schemas.microsoft.com/office/drawing/2014/main" id="{AFA44F87-42EB-59B5-339E-311C5BE3E123}"/>
            </a:ext>
          </a:extLst>
        </xdr:cNvPr>
        <xdr:cNvPicPr>
          <a:picLocks noChangeAspect="1"/>
        </xdr:cNvPicPr>
      </xdr:nvPicPr>
      <xdr:blipFill rotWithShape="1">
        <a:blip xmlns:r="http://schemas.openxmlformats.org/officeDocument/2006/relationships" r:embed="rId3"/>
        <a:srcRect r="557"/>
        <a:stretch/>
      </xdr:blipFill>
      <xdr:spPr>
        <a:xfrm>
          <a:off x="866776" y="8715375"/>
          <a:ext cx="3114674" cy="341947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7"/>
  <sheetViews>
    <sheetView tabSelected="1" zoomScale="110" zoomScaleNormal="110" workbookViewId="0">
      <selection activeCell="A10" sqref="A10"/>
    </sheetView>
  </sheetViews>
  <sheetFormatPr defaultRowHeight="15" x14ac:dyDescent="0.25"/>
  <cols>
    <col min="1" max="2" width="119.28515625" bestFit="1" customWidth="1"/>
  </cols>
  <sheetData>
    <row r="1" spans="1:1" x14ac:dyDescent="0.25">
      <c r="A1" s="47" t="s">
        <v>118</v>
      </c>
    </row>
    <row r="2" spans="1:1" x14ac:dyDescent="0.25">
      <c r="A2" s="81" t="s">
        <v>0</v>
      </c>
    </row>
    <row r="3" spans="1:1" x14ac:dyDescent="0.25">
      <c r="A3" s="81" t="s">
        <v>122</v>
      </c>
    </row>
    <row r="4" spans="1:1" x14ac:dyDescent="0.25">
      <c r="A4" s="100" t="s">
        <v>119</v>
      </c>
    </row>
    <row r="5" spans="1:1" ht="60" x14ac:dyDescent="0.25">
      <c r="A5" s="82" t="s">
        <v>74</v>
      </c>
    </row>
    <row r="6" spans="1:1" x14ac:dyDescent="0.25">
      <c r="A6" s="82"/>
    </row>
    <row r="7" spans="1:1" ht="45" x14ac:dyDescent="0.25">
      <c r="A7" s="83" t="s">
        <v>120</v>
      </c>
    </row>
    <row r="8" spans="1:1" x14ac:dyDescent="0.25">
      <c r="A8" s="83"/>
    </row>
    <row r="9" spans="1:1" x14ac:dyDescent="0.25">
      <c r="A9" s="98" t="s">
        <v>116</v>
      </c>
    </row>
    <row r="10" spans="1:1" ht="60" x14ac:dyDescent="0.25">
      <c r="A10" s="83" t="s">
        <v>73</v>
      </c>
    </row>
    <row r="11" spans="1:1" x14ac:dyDescent="0.25">
      <c r="A11" s="83"/>
    </row>
    <row r="12" spans="1:1" ht="75" customHeight="1" x14ac:dyDescent="0.25">
      <c r="A12" s="82" t="s">
        <v>1</v>
      </c>
    </row>
    <row r="13" spans="1:1" x14ac:dyDescent="0.25">
      <c r="A13" s="82"/>
    </row>
    <row r="14" spans="1:1" ht="30" x14ac:dyDescent="0.25">
      <c r="A14" s="82" t="s">
        <v>75</v>
      </c>
    </row>
    <row r="15" spans="1:1" x14ac:dyDescent="0.25">
      <c r="A15" s="82"/>
    </row>
    <row r="16" spans="1:1" x14ac:dyDescent="0.25">
      <c r="A16" s="99" t="s">
        <v>117</v>
      </c>
    </row>
    <row r="17" spans="1:1" ht="60" x14ac:dyDescent="0.25">
      <c r="A17" s="82" t="s">
        <v>121</v>
      </c>
    </row>
  </sheetData>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P59"/>
  <sheetViews>
    <sheetView zoomScaleNormal="100" workbookViewId="0">
      <selection activeCell="E14" sqref="E14"/>
    </sheetView>
  </sheetViews>
  <sheetFormatPr defaultRowHeight="15" x14ac:dyDescent="0.25"/>
  <cols>
    <col min="1" max="1" width="41.28515625" customWidth="1"/>
    <col min="2" max="2" width="33.7109375" bestFit="1" customWidth="1"/>
    <col min="3" max="3" width="10.5703125" bestFit="1" customWidth="1"/>
    <col min="5" max="7" width="10.7109375" customWidth="1"/>
    <col min="8" max="10" width="14.7109375" customWidth="1"/>
    <col min="12" max="12" width="33.7109375" bestFit="1" customWidth="1"/>
    <col min="18" max="20" width="14.7109375" customWidth="1"/>
    <col min="22" max="22" width="33.7109375" bestFit="1" customWidth="1"/>
    <col min="23" max="23" width="8.42578125" customWidth="1"/>
    <col min="28" max="30" width="14.7109375" customWidth="1"/>
    <col min="32" max="32" width="33.7109375" bestFit="1" customWidth="1"/>
    <col min="38" max="40" width="14.7109375" customWidth="1"/>
    <col min="42" max="42" width="33.140625" bestFit="1" customWidth="1"/>
    <col min="48" max="50" width="14.7109375" customWidth="1"/>
    <col min="52" max="52" width="33.140625" bestFit="1" customWidth="1"/>
    <col min="58" max="60" width="14.7109375" customWidth="1"/>
    <col min="62" max="62" width="33.140625" bestFit="1" customWidth="1"/>
    <col min="68" max="70" width="14.7109375" customWidth="1"/>
    <col min="72" max="72" width="33.140625" bestFit="1" customWidth="1"/>
    <col min="78" max="80" width="14.7109375" customWidth="1"/>
    <col min="82" max="82" width="33.140625" bestFit="1" customWidth="1"/>
    <col min="88" max="90" width="14.7109375" customWidth="1"/>
    <col min="92" max="92" width="33.140625" bestFit="1" customWidth="1"/>
    <col min="98" max="100" width="14.7109375" customWidth="1"/>
    <col min="102" max="102" width="33.140625" bestFit="1" customWidth="1"/>
    <col min="108" max="110" width="14.7109375" customWidth="1"/>
    <col min="112" max="112" width="33.140625" bestFit="1" customWidth="1"/>
    <col min="118" max="120" width="14.7109375" customWidth="1"/>
  </cols>
  <sheetData>
    <row r="1" spans="1:120" ht="15" customHeight="1" x14ac:dyDescent="0.25">
      <c r="A1" s="27"/>
      <c r="B1" s="65" t="s">
        <v>2</v>
      </c>
      <c r="C1" s="2"/>
      <c r="D1" s="2"/>
      <c r="E1" s="2"/>
      <c r="F1" s="2"/>
      <c r="G1" s="2"/>
      <c r="H1" s="2"/>
      <c r="I1" s="2"/>
      <c r="J1" s="3"/>
      <c r="L1" s="65" t="s">
        <v>2</v>
      </c>
      <c r="M1" s="2"/>
      <c r="N1" s="2"/>
      <c r="O1" s="2"/>
      <c r="P1" s="2"/>
      <c r="Q1" s="2"/>
      <c r="R1" s="2"/>
      <c r="S1" s="2"/>
      <c r="T1" s="3"/>
      <c r="V1" s="65" t="s">
        <v>2</v>
      </c>
      <c r="W1" s="2"/>
      <c r="X1" s="2"/>
      <c r="Y1" s="2"/>
      <c r="Z1" s="2"/>
      <c r="AA1" s="2"/>
      <c r="AB1" s="2"/>
      <c r="AC1" s="2"/>
      <c r="AD1" s="3"/>
      <c r="AF1" s="65" t="s">
        <v>2</v>
      </c>
      <c r="AG1" s="2"/>
      <c r="AH1" s="2"/>
      <c r="AI1" s="2"/>
      <c r="AJ1" s="2"/>
      <c r="AK1" s="2"/>
      <c r="AL1" s="2"/>
      <c r="AM1" s="2"/>
      <c r="AN1" s="3"/>
      <c r="AP1" s="65" t="s">
        <v>2</v>
      </c>
      <c r="AQ1" s="2"/>
      <c r="AR1" s="2"/>
      <c r="AS1" s="2"/>
      <c r="AT1" s="2"/>
      <c r="AU1" s="2"/>
      <c r="AV1" s="2"/>
      <c r="AW1" s="2"/>
      <c r="AX1" s="3"/>
      <c r="AZ1" s="65" t="s">
        <v>2</v>
      </c>
      <c r="BA1" s="2"/>
      <c r="BB1" s="2"/>
      <c r="BC1" s="2"/>
      <c r="BD1" s="2"/>
      <c r="BE1" s="2"/>
      <c r="BF1" s="2"/>
      <c r="BG1" s="2"/>
      <c r="BH1" s="3"/>
      <c r="BJ1" s="65" t="s">
        <v>2</v>
      </c>
      <c r="BK1" s="2"/>
      <c r="BL1" s="2"/>
      <c r="BM1" s="2"/>
      <c r="BN1" s="2"/>
      <c r="BO1" s="2"/>
      <c r="BP1" s="2"/>
      <c r="BQ1" s="2"/>
      <c r="BR1" s="3"/>
      <c r="BT1" s="65" t="s">
        <v>2</v>
      </c>
      <c r="BU1" s="2"/>
      <c r="BV1" s="2"/>
      <c r="BW1" s="2"/>
      <c r="BX1" s="2"/>
      <c r="BY1" s="2"/>
      <c r="BZ1" s="2"/>
      <c r="CA1" s="2"/>
      <c r="CB1" s="3"/>
      <c r="CD1" s="65" t="s">
        <v>2</v>
      </c>
      <c r="CE1" s="2"/>
      <c r="CF1" s="2"/>
      <c r="CG1" s="2"/>
      <c r="CH1" s="2"/>
      <c r="CI1" s="2"/>
      <c r="CJ1" s="2"/>
      <c r="CK1" s="2"/>
      <c r="CL1" s="3"/>
      <c r="CN1" s="65" t="s">
        <v>2</v>
      </c>
      <c r="CO1" s="2"/>
      <c r="CP1" s="2"/>
      <c r="CQ1" s="2"/>
      <c r="CR1" s="2"/>
      <c r="CS1" s="2"/>
      <c r="CT1" s="2"/>
      <c r="CU1" s="2"/>
      <c r="CV1" s="3"/>
      <c r="CX1" s="65" t="s">
        <v>2</v>
      </c>
      <c r="CY1" s="2"/>
      <c r="CZ1" s="2"/>
      <c r="DA1" s="2"/>
      <c r="DB1" s="2"/>
      <c r="DC1" s="2"/>
      <c r="DD1" s="2"/>
      <c r="DE1" s="2"/>
      <c r="DF1" s="3"/>
      <c r="DH1" s="65" t="s">
        <v>2</v>
      </c>
      <c r="DI1" s="2"/>
      <c r="DJ1" s="2"/>
      <c r="DK1" s="2"/>
      <c r="DL1" s="2"/>
      <c r="DM1" s="2"/>
      <c r="DN1" s="2"/>
      <c r="DO1" s="2"/>
      <c r="DP1" s="3"/>
    </row>
    <row r="2" spans="1:120" ht="26.25" x14ac:dyDescent="0.25">
      <c r="A2" s="28"/>
      <c r="B2" s="66" t="s">
        <v>3</v>
      </c>
      <c r="J2" s="5"/>
      <c r="L2" s="66" t="s">
        <v>3</v>
      </c>
      <c r="T2" s="5"/>
      <c r="V2" s="66" t="s">
        <v>3</v>
      </c>
      <c r="AD2" s="5"/>
      <c r="AF2" s="66" t="s">
        <v>3</v>
      </c>
      <c r="AN2" s="5"/>
      <c r="AP2" s="66" t="s">
        <v>3</v>
      </c>
      <c r="AX2" s="5"/>
      <c r="AZ2" s="66" t="s">
        <v>3</v>
      </c>
      <c r="BH2" s="5"/>
      <c r="BJ2" s="66" t="s">
        <v>3</v>
      </c>
      <c r="BR2" s="5"/>
      <c r="BT2" s="66" t="s">
        <v>3</v>
      </c>
      <c r="CB2" s="5"/>
      <c r="CD2" s="66" t="s">
        <v>3</v>
      </c>
      <c r="CL2" s="5"/>
      <c r="CN2" s="66" t="s">
        <v>3</v>
      </c>
      <c r="CV2" s="5"/>
      <c r="CX2" s="66" t="s">
        <v>3</v>
      </c>
      <c r="DF2" s="5"/>
      <c r="DH2" s="66" t="s">
        <v>3</v>
      </c>
      <c r="DP2" s="5"/>
    </row>
    <row r="3" spans="1:120" x14ac:dyDescent="0.25">
      <c r="A3" s="28"/>
      <c r="B3" s="51" t="s">
        <v>4</v>
      </c>
      <c r="C3" s="103"/>
      <c r="D3" s="104"/>
      <c r="J3" s="5"/>
      <c r="L3" s="51" t="s">
        <v>4</v>
      </c>
      <c r="M3" s="103"/>
      <c r="N3" s="104"/>
      <c r="T3" s="5"/>
      <c r="V3" s="51" t="s">
        <v>4</v>
      </c>
      <c r="W3" s="103"/>
      <c r="X3" s="104"/>
      <c r="AD3" s="5"/>
      <c r="AF3" s="51" t="s">
        <v>4</v>
      </c>
      <c r="AG3" s="103"/>
      <c r="AH3" s="104"/>
      <c r="AN3" s="5"/>
      <c r="AP3" s="51" t="s">
        <v>4</v>
      </c>
      <c r="AQ3" s="103"/>
      <c r="AR3" s="104"/>
      <c r="AX3" s="5"/>
      <c r="AZ3" s="51" t="s">
        <v>4</v>
      </c>
      <c r="BA3" s="103"/>
      <c r="BB3" s="104"/>
      <c r="BH3" s="5"/>
      <c r="BJ3" s="51" t="s">
        <v>4</v>
      </c>
      <c r="BK3" s="103"/>
      <c r="BL3" s="104"/>
      <c r="BR3" s="5"/>
      <c r="BT3" s="51" t="s">
        <v>4</v>
      </c>
      <c r="BU3" s="103"/>
      <c r="BV3" s="104"/>
      <c r="CB3" s="5"/>
      <c r="CD3" s="51" t="s">
        <v>4</v>
      </c>
      <c r="CE3" s="103"/>
      <c r="CF3" s="104"/>
      <c r="CL3" s="5"/>
      <c r="CN3" s="51" t="s">
        <v>4</v>
      </c>
      <c r="CO3" s="103"/>
      <c r="CP3" s="104"/>
      <c r="CV3" s="5"/>
      <c r="CX3" s="51" t="s">
        <v>4</v>
      </c>
      <c r="CY3" s="103"/>
      <c r="CZ3" s="104"/>
      <c r="DF3" s="5"/>
      <c r="DH3" s="51" t="s">
        <v>4</v>
      </c>
      <c r="DI3" s="103"/>
      <c r="DJ3" s="104"/>
      <c r="DP3" s="5"/>
    </row>
    <row r="4" spans="1:120" x14ac:dyDescent="0.25">
      <c r="A4" s="28"/>
      <c r="B4" s="51" t="s">
        <v>5</v>
      </c>
      <c r="C4" s="105"/>
      <c r="D4" s="104"/>
      <c r="J4" s="5"/>
      <c r="L4" s="51" t="s">
        <v>5</v>
      </c>
      <c r="M4" s="105"/>
      <c r="N4" s="104"/>
      <c r="T4" s="5"/>
      <c r="V4" s="51" t="s">
        <v>5</v>
      </c>
      <c r="W4" s="105"/>
      <c r="X4" s="104"/>
      <c r="AD4" s="5"/>
      <c r="AF4" s="51" t="s">
        <v>5</v>
      </c>
      <c r="AG4" s="105"/>
      <c r="AH4" s="104"/>
      <c r="AN4" s="5"/>
      <c r="AP4" s="51" t="s">
        <v>5</v>
      </c>
      <c r="AQ4" s="105"/>
      <c r="AR4" s="104"/>
      <c r="AX4" s="5"/>
      <c r="AZ4" s="51" t="s">
        <v>5</v>
      </c>
      <c r="BA4" s="105"/>
      <c r="BB4" s="104"/>
      <c r="BH4" s="5"/>
      <c r="BJ4" s="51" t="s">
        <v>5</v>
      </c>
      <c r="BK4" s="105"/>
      <c r="BL4" s="104"/>
      <c r="BR4" s="5"/>
      <c r="BT4" s="51" t="s">
        <v>5</v>
      </c>
      <c r="BU4" s="105"/>
      <c r="BV4" s="104"/>
      <c r="CB4" s="5"/>
      <c r="CD4" s="51" t="s">
        <v>5</v>
      </c>
      <c r="CE4" s="105"/>
      <c r="CF4" s="104"/>
      <c r="CL4" s="5"/>
      <c r="CN4" s="51" t="s">
        <v>5</v>
      </c>
      <c r="CO4" s="105"/>
      <c r="CP4" s="104"/>
      <c r="CV4" s="5"/>
      <c r="CX4" s="51" t="s">
        <v>5</v>
      </c>
      <c r="CY4" s="105"/>
      <c r="CZ4" s="104"/>
      <c r="DF4" s="5"/>
      <c r="DH4" s="51" t="s">
        <v>5</v>
      </c>
      <c r="DI4" s="105"/>
      <c r="DJ4" s="104"/>
      <c r="DP4" s="5"/>
    </row>
    <row r="5" spans="1:120" x14ac:dyDescent="0.25">
      <c r="A5" s="28"/>
      <c r="B5" s="51" t="s">
        <v>6</v>
      </c>
      <c r="C5" s="102"/>
      <c r="D5" s="102"/>
      <c r="H5" s="13"/>
      <c r="I5" s="30"/>
      <c r="J5" s="5"/>
      <c r="L5" s="51" t="s">
        <v>6</v>
      </c>
      <c r="M5" s="102"/>
      <c r="N5" s="102"/>
      <c r="R5" s="13"/>
      <c r="S5" s="30"/>
      <c r="T5" s="5"/>
      <c r="V5" s="51" t="s">
        <v>6</v>
      </c>
      <c r="W5" s="102"/>
      <c r="X5" s="102"/>
      <c r="AB5" s="13"/>
      <c r="AC5" s="30"/>
      <c r="AD5" s="5"/>
      <c r="AF5" s="51" t="s">
        <v>6</v>
      </c>
      <c r="AG5" s="102"/>
      <c r="AH5" s="102"/>
      <c r="AL5" s="13"/>
      <c r="AM5" s="30"/>
      <c r="AN5" s="5"/>
      <c r="AP5" s="51" t="s">
        <v>6</v>
      </c>
      <c r="AQ5" s="102"/>
      <c r="AR5" s="102"/>
      <c r="AV5" s="13"/>
      <c r="AW5" s="30"/>
      <c r="AX5" s="5"/>
      <c r="AZ5" s="51" t="s">
        <v>6</v>
      </c>
      <c r="BA5" s="102"/>
      <c r="BB5" s="102"/>
      <c r="BF5" s="13"/>
      <c r="BG5" s="30"/>
      <c r="BH5" s="5"/>
      <c r="BJ5" s="51" t="s">
        <v>6</v>
      </c>
      <c r="BK5" s="102"/>
      <c r="BL5" s="102"/>
      <c r="BP5" s="13"/>
      <c r="BQ5" s="30"/>
      <c r="BR5" s="5"/>
      <c r="BT5" s="51" t="s">
        <v>6</v>
      </c>
      <c r="BU5" s="102"/>
      <c r="BV5" s="102"/>
      <c r="BZ5" s="13"/>
      <c r="CA5" s="30"/>
      <c r="CB5" s="5"/>
      <c r="CD5" s="51" t="s">
        <v>6</v>
      </c>
      <c r="CE5" s="102"/>
      <c r="CF5" s="102"/>
      <c r="CJ5" s="13"/>
      <c r="CK5" s="30"/>
      <c r="CL5" s="5"/>
      <c r="CN5" s="51" t="s">
        <v>6</v>
      </c>
      <c r="CO5" s="102"/>
      <c r="CP5" s="102"/>
      <c r="CT5" s="13"/>
      <c r="CU5" s="30"/>
      <c r="CV5" s="5"/>
      <c r="CX5" s="51" t="s">
        <v>6</v>
      </c>
      <c r="CY5" s="102"/>
      <c r="CZ5" s="102"/>
      <c r="DD5" s="13"/>
      <c r="DE5" s="30"/>
      <c r="DF5" s="5"/>
      <c r="DH5" s="51" t="s">
        <v>6</v>
      </c>
      <c r="DI5" s="102"/>
      <c r="DJ5" s="102"/>
      <c r="DN5" s="13"/>
      <c r="DO5" s="30"/>
      <c r="DP5" s="5"/>
    </row>
    <row r="6" spans="1:120" x14ac:dyDescent="0.25">
      <c r="A6" s="28"/>
      <c r="B6" s="51" t="s">
        <v>7</v>
      </c>
      <c r="C6" s="101"/>
      <c r="D6" s="101"/>
      <c r="E6" s="101"/>
      <c r="F6" s="101"/>
      <c r="G6" s="101"/>
      <c r="H6" s="13"/>
      <c r="I6" s="30"/>
      <c r="J6" s="5"/>
      <c r="L6" s="51" t="s">
        <v>7</v>
      </c>
      <c r="M6" s="101"/>
      <c r="N6" s="101"/>
      <c r="O6" s="101"/>
      <c r="P6" s="101"/>
      <c r="Q6" s="101"/>
      <c r="R6" s="13"/>
      <c r="S6" s="30"/>
      <c r="T6" s="5"/>
      <c r="V6" s="51" t="s">
        <v>7</v>
      </c>
      <c r="W6" s="101"/>
      <c r="X6" s="101"/>
      <c r="Y6" s="101"/>
      <c r="Z6" s="101"/>
      <c r="AA6" s="101"/>
      <c r="AB6" s="13"/>
      <c r="AC6" s="30"/>
      <c r="AD6" s="5"/>
      <c r="AF6" s="51" t="s">
        <v>7</v>
      </c>
      <c r="AG6" s="101"/>
      <c r="AH6" s="101"/>
      <c r="AI6" s="101"/>
      <c r="AJ6" s="101"/>
      <c r="AK6" s="101"/>
      <c r="AL6" s="13"/>
      <c r="AM6" s="30"/>
      <c r="AN6" s="5"/>
      <c r="AP6" s="51" t="s">
        <v>7</v>
      </c>
      <c r="AQ6" s="101"/>
      <c r="AR6" s="101"/>
      <c r="AS6" s="101"/>
      <c r="AT6" s="101"/>
      <c r="AU6" s="101"/>
      <c r="AV6" s="13"/>
      <c r="AW6" s="30"/>
      <c r="AX6" s="5"/>
      <c r="AZ6" s="51" t="s">
        <v>7</v>
      </c>
      <c r="BA6" s="101"/>
      <c r="BB6" s="101"/>
      <c r="BC6" s="101"/>
      <c r="BD6" s="101"/>
      <c r="BE6" s="101"/>
      <c r="BF6" s="13"/>
      <c r="BG6" s="30"/>
      <c r="BH6" s="5"/>
      <c r="BJ6" s="51" t="s">
        <v>7</v>
      </c>
      <c r="BK6" s="101"/>
      <c r="BL6" s="101"/>
      <c r="BM6" s="101"/>
      <c r="BN6" s="101"/>
      <c r="BO6" s="101"/>
      <c r="BP6" s="13"/>
      <c r="BQ6" s="30"/>
      <c r="BR6" s="5"/>
      <c r="BT6" s="51" t="s">
        <v>7</v>
      </c>
      <c r="BU6" s="101"/>
      <c r="BV6" s="101"/>
      <c r="BW6" s="101"/>
      <c r="BX6" s="101"/>
      <c r="BY6" s="101"/>
      <c r="BZ6" s="13"/>
      <c r="CA6" s="30"/>
      <c r="CB6" s="5"/>
      <c r="CD6" s="51" t="s">
        <v>7</v>
      </c>
      <c r="CE6" s="101"/>
      <c r="CF6" s="101"/>
      <c r="CG6" s="101"/>
      <c r="CH6" s="101"/>
      <c r="CI6" s="101"/>
      <c r="CJ6" s="13"/>
      <c r="CK6" s="30"/>
      <c r="CL6" s="5"/>
      <c r="CN6" s="51" t="s">
        <v>7</v>
      </c>
      <c r="CO6" s="101"/>
      <c r="CP6" s="101"/>
      <c r="CQ6" s="101"/>
      <c r="CR6" s="101"/>
      <c r="CS6" s="101"/>
      <c r="CT6" s="13"/>
      <c r="CU6" s="30"/>
      <c r="CV6" s="5"/>
      <c r="CX6" s="51" t="s">
        <v>7</v>
      </c>
      <c r="CY6" s="101"/>
      <c r="CZ6" s="101"/>
      <c r="DA6" s="101"/>
      <c r="DB6" s="101"/>
      <c r="DC6" s="101"/>
      <c r="DD6" s="13"/>
      <c r="DE6" s="30"/>
      <c r="DF6" s="5"/>
      <c r="DH6" s="51" t="s">
        <v>7</v>
      </c>
      <c r="DI6" s="101"/>
      <c r="DJ6" s="101"/>
      <c r="DK6" s="101"/>
      <c r="DL6" s="101"/>
      <c r="DM6" s="101"/>
      <c r="DN6" s="13"/>
      <c r="DO6" s="30"/>
      <c r="DP6" s="5"/>
    </row>
    <row r="7" spans="1:120" x14ac:dyDescent="0.25">
      <c r="A7" s="28"/>
      <c r="B7" s="14"/>
      <c r="C7" s="31"/>
      <c r="D7" s="31"/>
      <c r="E7" s="31"/>
      <c r="F7" s="31"/>
      <c r="G7" s="31"/>
      <c r="H7" s="13"/>
      <c r="I7" s="30"/>
      <c r="J7" s="5"/>
      <c r="L7" s="14"/>
      <c r="M7" s="31"/>
      <c r="N7" s="31"/>
      <c r="O7" s="31"/>
      <c r="P7" s="31"/>
      <c r="Q7" s="31"/>
      <c r="R7" s="13"/>
      <c r="S7" s="30"/>
      <c r="T7" s="5"/>
      <c r="V7" s="14"/>
      <c r="W7" s="31"/>
      <c r="X7" s="31"/>
      <c r="Y7" s="31"/>
      <c r="Z7" s="31"/>
      <c r="AA7" s="31"/>
      <c r="AB7" s="13"/>
      <c r="AC7" s="30"/>
      <c r="AD7" s="5"/>
      <c r="AF7" s="14"/>
      <c r="AG7" s="31"/>
      <c r="AH7" s="31"/>
      <c r="AI7" s="31"/>
      <c r="AJ7" s="31"/>
      <c r="AK7" s="31"/>
      <c r="AL7" s="13"/>
      <c r="AM7" s="30"/>
      <c r="AN7" s="5"/>
      <c r="AP7" s="14"/>
      <c r="AQ7" s="31"/>
      <c r="AR7" s="31"/>
      <c r="AS7" s="31"/>
      <c r="AT7" s="31"/>
      <c r="AU7" s="31"/>
      <c r="AV7" s="13"/>
      <c r="AW7" s="30"/>
      <c r="AX7" s="5"/>
      <c r="AZ7" s="14"/>
      <c r="BA7" s="31"/>
      <c r="BB7" s="31"/>
      <c r="BC7" s="31"/>
      <c r="BD7" s="31"/>
      <c r="BE7" s="31"/>
      <c r="BF7" s="13"/>
      <c r="BG7" s="30"/>
      <c r="BH7" s="5"/>
      <c r="BJ7" s="14"/>
      <c r="BK7" s="31"/>
      <c r="BL7" s="31"/>
      <c r="BM7" s="31"/>
      <c r="BN7" s="31"/>
      <c r="BO7" s="31"/>
      <c r="BP7" s="13"/>
      <c r="BQ7" s="30"/>
      <c r="BR7" s="5"/>
      <c r="BT7" s="14"/>
      <c r="BU7" s="31"/>
      <c r="BV7" s="31"/>
      <c r="BW7" s="31"/>
      <c r="BX7" s="31"/>
      <c r="BY7" s="31"/>
      <c r="BZ7" s="13"/>
      <c r="CA7" s="30"/>
      <c r="CB7" s="5"/>
      <c r="CD7" s="14"/>
      <c r="CE7" s="31"/>
      <c r="CF7" s="31"/>
      <c r="CG7" s="31"/>
      <c r="CH7" s="31"/>
      <c r="CI7" s="31"/>
      <c r="CJ7" s="13"/>
      <c r="CK7" s="30"/>
      <c r="CL7" s="5"/>
      <c r="CN7" s="14"/>
      <c r="CO7" s="31"/>
      <c r="CP7" s="31"/>
      <c r="CQ7" s="31"/>
      <c r="CR7" s="31"/>
      <c r="CS7" s="31"/>
      <c r="CT7" s="13"/>
      <c r="CU7" s="30"/>
      <c r="CV7" s="5"/>
      <c r="CX7" s="14"/>
      <c r="CY7" s="31"/>
      <c r="CZ7" s="31"/>
      <c r="DA7" s="31"/>
      <c r="DB7" s="31"/>
      <c r="DC7" s="31"/>
      <c r="DD7" s="13"/>
      <c r="DE7" s="30"/>
      <c r="DF7" s="5"/>
      <c r="DH7" s="14"/>
      <c r="DI7" s="31"/>
      <c r="DJ7" s="31"/>
      <c r="DK7" s="31"/>
      <c r="DL7" s="31"/>
      <c r="DM7" s="31"/>
      <c r="DN7" s="13"/>
      <c r="DO7" s="30"/>
      <c r="DP7" s="5"/>
    </row>
    <row r="8" spans="1:120" x14ac:dyDescent="0.25">
      <c r="A8" s="28"/>
      <c r="B8" s="36" t="s">
        <v>8</v>
      </c>
      <c r="C8" s="33" t="str">
        <f>IF(J13="-----","-----",SUM(J$13:J$43))</f>
        <v>-----</v>
      </c>
      <c r="D8" t="s">
        <v>9</v>
      </c>
      <c r="J8" s="5"/>
      <c r="L8" s="36" t="s">
        <v>8</v>
      </c>
      <c r="M8" s="33" t="str">
        <f>IF(T13="-----","-----",SUM(T$13:T$43))</f>
        <v>-----</v>
      </c>
      <c r="N8" t="s">
        <v>9</v>
      </c>
      <c r="T8" s="5"/>
      <c r="V8" s="36" t="s">
        <v>8</v>
      </c>
      <c r="W8" s="33" t="str">
        <f>IF(AD13="-----","-----",SUM(AD$13:AD$43))</f>
        <v>-----</v>
      </c>
      <c r="X8" t="s">
        <v>9</v>
      </c>
      <c r="AD8" s="5"/>
      <c r="AF8" s="36" t="s">
        <v>8</v>
      </c>
      <c r="AG8" s="33" t="str">
        <f>IF(AN13="-----","-----",SUM(AN$13:AN$43))</f>
        <v>-----</v>
      </c>
      <c r="AH8" t="s">
        <v>9</v>
      </c>
      <c r="AN8" s="5"/>
      <c r="AP8" s="36" t="s">
        <v>8</v>
      </c>
      <c r="AQ8" s="33" t="str">
        <f>IF(AX13="-----","-----",SUM(AX$13:AX$43))</f>
        <v>-----</v>
      </c>
      <c r="AR8" t="s">
        <v>9</v>
      </c>
      <c r="AX8" s="5"/>
      <c r="AZ8" s="36" t="s">
        <v>8</v>
      </c>
      <c r="BA8" s="33" t="str">
        <f>IF(BH13="-----","-----",SUM(BH$13:BH$43))</f>
        <v>-----</v>
      </c>
      <c r="BB8" t="s">
        <v>9</v>
      </c>
      <c r="BH8" s="5"/>
      <c r="BJ8" s="36" t="s">
        <v>8</v>
      </c>
      <c r="BK8" s="33" t="str">
        <f>IF(BR13="-----","-----",SUM(BR$13:BR$43))</f>
        <v>-----</v>
      </c>
      <c r="BL8" t="s">
        <v>9</v>
      </c>
      <c r="BR8" s="5"/>
      <c r="BT8" s="36" t="s">
        <v>8</v>
      </c>
      <c r="BU8" s="33" t="str">
        <f>IF(CB13="-----","-----",SUM(CB$13:CB$43))</f>
        <v>-----</v>
      </c>
      <c r="BV8" t="s">
        <v>9</v>
      </c>
      <c r="CB8" s="5"/>
      <c r="CD8" s="36" t="s">
        <v>8</v>
      </c>
      <c r="CE8" s="33" t="str">
        <f>IF(CL13="-----","-----",SUM(CL$13:CL$43))</f>
        <v>-----</v>
      </c>
      <c r="CF8" t="s">
        <v>9</v>
      </c>
      <c r="CL8" s="5"/>
      <c r="CN8" s="36" t="s">
        <v>8</v>
      </c>
      <c r="CO8" s="33" t="str">
        <f>IF(CV13="-----","-----",SUM(CV$13:CV$43))</f>
        <v>-----</v>
      </c>
      <c r="CP8" t="s">
        <v>9</v>
      </c>
      <c r="CV8" s="5"/>
      <c r="CX8" s="36" t="s">
        <v>8</v>
      </c>
      <c r="CY8" s="33" t="str">
        <f>IF(DF13="-----","-----",SUM(DF$13:DF$43))</f>
        <v>-----</v>
      </c>
      <c r="CZ8" t="s">
        <v>9</v>
      </c>
      <c r="DF8" s="5"/>
      <c r="DH8" s="36" t="s">
        <v>8</v>
      </c>
      <c r="DI8" s="33" t="str">
        <f>IF(DP13="-----","-----",SUM(DP$13:DP$43))</f>
        <v>-----</v>
      </c>
      <c r="DJ8" t="s">
        <v>9</v>
      </c>
      <c r="DP8" s="5"/>
    </row>
    <row r="9" spans="1:120" x14ac:dyDescent="0.25">
      <c r="A9" s="28"/>
      <c r="B9" s="12" t="s">
        <v>10</v>
      </c>
      <c r="C9" s="101" t="s">
        <v>11</v>
      </c>
      <c r="D9" s="101"/>
      <c r="E9" s="101"/>
      <c r="F9" s="101"/>
      <c r="J9" s="5"/>
      <c r="L9" s="12" t="s">
        <v>10</v>
      </c>
      <c r="M9" s="101" t="s">
        <v>11</v>
      </c>
      <c r="N9" s="101"/>
      <c r="O9" s="101"/>
      <c r="P9" s="101"/>
      <c r="T9" s="5"/>
      <c r="V9" s="12" t="s">
        <v>10</v>
      </c>
      <c r="W9" s="101" t="s">
        <v>11</v>
      </c>
      <c r="X9" s="101"/>
      <c r="Y9" s="101"/>
      <c r="Z9" s="101"/>
      <c r="AD9" s="5"/>
      <c r="AF9" s="12" t="s">
        <v>10</v>
      </c>
      <c r="AG9" s="101" t="s">
        <v>11</v>
      </c>
      <c r="AH9" s="101"/>
      <c r="AI9" s="101"/>
      <c r="AJ9" s="101"/>
      <c r="AN9" s="5"/>
      <c r="AP9" s="12" t="s">
        <v>10</v>
      </c>
      <c r="AQ9" s="101" t="s">
        <v>11</v>
      </c>
      <c r="AR9" s="101"/>
      <c r="AS9" s="101"/>
      <c r="AT9" s="101"/>
      <c r="AX9" s="5"/>
      <c r="AZ9" s="12" t="s">
        <v>10</v>
      </c>
      <c r="BA9" s="101" t="s">
        <v>11</v>
      </c>
      <c r="BB9" s="101"/>
      <c r="BC9" s="101"/>
      <c r="BD9" s="101"/>
      <c r="BH9" s="5"/>
      <c r="BJ9" s="12" t="s">
        <v>10</v>
      </c>
      <c r="BK9" s="101" t="s">
        <v>11</v>
      </c>
      <c r="BL9" s="101"/>
      <c r="BM9" s="101"/>
      <c r="BN9" s="101"/>
      <c r="BR9" s="5"/>
      <c r="BT9" s="12" t="s">
        <v>10</v>
      </c>
      <c r="BU9" s="101" t="s">
        <v>11</v>
      </c>
      <c r="BV9" s="101"/>
      <c r="BW9" s="101"/>
      <c r="BX9" s="101"/>
      <c r="CB9" s="5"/>
      <c r="CD9" s="12" t="s">
        <v>10</v>
      </c>
      <c r="CE9" s="101" t="s">
        <v>11</v>
      </c>
      <c r="CF9" s="101"/>
      <c r="CG9" s="101"/>
      <c r="CH9" s="101"/>
      <c r="CL9" s="5"/>
      <c r="CN9" s="12" t="s">
        <v>10</v>
      </c>
      <c r="CO9" s="101" t="s">
        <v>11</v>
      </c>
      <c r="CP9" s="101"/>
      <c r="CQ9" s="101"/>
      <c r="CR9" s="101"/>
      <c r="CV9" s="5"/>
      <c r="CX9" s="12" t="s">
        <v>10</v>
      </c>
      <c r="CY9" s="101" t="s">
        <v>11</v>
      </c>
      <c r="CZ9" s="101"/>
      <c r="DA9" s="101"/>
      <c r="DB9" s="101"/>
      <c r="DF9" s="5"/>
      <c r="DH9" s="12" t="s">
        <v>10</v>
      </c>
      <c r="DI9" s="101" t="s">
        <v>11</v>
      </c>
      <c r="DJ9" s="101"/>
      <c r="DK9" s="101"/>
      <c r="DL9" s="101"/>
      <c r="DP9" s="5"/>
    </row>
    <row r="10" spans="1:120" x14ac:dyDescent="0.25">
      <c r="A10" s="28"/>
      <c r="B10" s="4"/>
      <c r="C10" s="22"/>
      <c r="D10" s="22"/>
      <c r="E10" s="22"/>
      <c r="H10" s="13"/>
      <c r="J10" s="5"/>
      <c r="L10" s="4"/>
      <c r="M10" s="22"/>
      <c r="N10" s="22"/>
      <c r="O10" s="22"/>
      <c r="R10" s="13"/>
      <c r="T10" s="5"/>
      <c r="V10" s="4"/>
      <c r="W10" s="22"/>
      <c r="X10" s="22"/>
      <c r="Y10" s="22"/>
      <c r="AB10" s="13"/>
      <c r="AD10" s="5"/>
      <c r="AF10" s="4"/>
      <c r="AG10" s="22"/>
      <c r="AH10" s="22"/>
      <c r="AI10" s="22"/>
      <c r="AL10" s="13"/>
      <c r="AN10" s="5"/>
      <c r="AP10" s="4"/>
      <c r="AQ10" s="22"/>
      <c r="AR10" s="22"/>
      <c r="AS10" s="22"/>
      <c r="AV10" s="13"/>
      <c r="AX10" s="5"/>
      <c r="AZ10" s="4"/>
      <c r="BA10" s="22"/>
      <c r="BB10" s="22"/>
      <c r="BC10" s="22"/>
      <c r="BF10" s="13"/>
      <c r="BH10" s="5"/>
      <c r="BJ10" s="4"/>
      <c r="BK10" s="22"/>
      <c r="BL10" s="22"/>
      <c r="BM10" s="22"/>
      <c r="BP10" s="13"/>
      <c r="BR10" s="5"/>
      <c r="BT10" s="4"/>
      <c r="BU10" s="22"/>
      <c r="BV10" s="22"/>
      <c r="BW10" s="22"/>
      <c r="BZ10" s="13"/>
      <c r="CB10" s="5"/>
      <c r="CD10" s="4"/>
      <c r="CE10" s="22"/>
      <c r="CF10" s="22"/>
      <c r="CG10" s="22"/>
      <c r="CJ10" s="13"/>
      <c r="CL10" s="5"/>
      <c r="CN10" s="4"/>
      <c r="CO10" s="22"/>
      <c r="CP10" s="22"/>
      <c r="CQ10" s="22"/>
      <c r="CT10" s="13"/>
      <c r="CV10" s="5"/>
      <c r="CX10" s="4"/>
      <c r="CY10" s="22"/>
      <c r="CZ10" s="22"/>
      <c r="DA10" s="22"/>
      <c r="DD10" s="13"/>
      <c r="DF10" s="5"/>
      <c r="DH10" s="4"/>
      <c r="DI10" s="22"/>
      <c r="DJ10" s="22"/>
      <c r="DK10" s="22"/>
      <c r="DN10" s="13"/>
      <c r="DP10" s="5"/>
    </row>
    <row r="11" spans="1:120" ht="15.75" customHeight="1" thickBot="1" x14ac:dyDescent="0.3">
      <c r="A11" s="28"/>
      <c r="B11" s="6"/>
      <c r="C11" s="7"/>
      <c r="D11" s="7"/>
      <c r="E11" s="7"/>
      <c r="F11" s="7"/>
      <c r="G11" s="7"/>
      <c r="H11" s="7"/>
      <c r="I11" s="7"/>
      <c r="J11" s="8"/>
      <c r="L11" s="6"/>
      <c r="M11" s="7"/>
      <c r="N11" s="7"/>
      <c r="O11" s="7"/>
      <c r="P11" s="7"/>
      <c r="Q11" s="7"/>
      <c r="R11" s="7"/>
      <c r="S11" s="7"/>
      <c r="T11" s="8"/>
      <c r="V11" s="6"/>
      <c r="W11" s="7"/>
      <c r="X11" s="7"/>
      <c r="Y11" s="7"/>
      <c r="Z11" s="7"/>
      <c r="AA11" s="7"/>
      <c r="AB11" s="7"/>
      <c r="AC11" s="7"/>
      <c r="AD11" s="8"/>
      <c r="AF11" s="6"/>
      <c r="AG11" s="7"/>
      <c r="AH11" s="7"/>
      <c r="AI11" s="7"/>
      <c r="AJ11" s="7"/>
      <c r="AK11" s="7"/>
      <c r="AL11" s="7"/>
      <c r="AM11" s="7"/>
      <c r="AN11" s="8"/>
      <c r="AP11" s="6"/>
      <c r="AQ11" s="7"/>
      <c r="AR11" s="7"/>
      <c r="AS11" s="7"/>
      <c r="AT11" s="7"/>
      <c r="AU11" s="7"/>
      <c r="AV11" s="7"/>
      <c r="AW11" s="7"/>
      <c r="AX11" s="8"/>
      <c r="AZ11" s="6"/>
      <c r="BA11" s="7"/>
      <c r="BB11" s="7"/>
      <c r="BC11" s="7"/>
      <c r="BD11" s="7"/>
      <c r="BE11" s="7"/>
      <c r="BF11" s="7"/>
      <c r="BG11" s="7"/>
      <c r="BH11" s="8"/>
      <c r="BJ11" s="6"/>
      <c r="BK11" s="7"/>
      <c r="BL11" s="7"/>
      <c r="BM11" s="7"/>
      <c r="BN11" s="7"/>
      <c r="BO11" s="7"/>
      <c r="BP11" s="7"/>
      <c r="BQ11" s="7"/>
      <c r="BR11" s="8"/>
      <c r="BT11" s="6"/>
      <c r="BU11" s="7"/>
      <c r="BV11" s="7"/>
      <c r="BW11" s="7"/>
      <c r="BX11" s="7"/>
      <c r="BY11" s="7"/>
      <c r="BZ11" s="7"/>
      <c r="CA11" s="7"/>
      <c r="CB11" s="8"/>
      <c r="CD11" s="6"/>
      <c r="CE11" s="7"/>
      <c r="CF11" s="7"/>
      <c r="CG11" s="7"/>
      <c r="CH11" s="7"/>
      <c r="CI11" s="7"/>
      <c r="CJ11" s="7"/>
      <c r="CK11" s="7"/>
      <c r="CL11" s="8"/>
      <c r="CN11" s="6"/>
      <c r="CO11" s="7"/>
      <c r="CP11" s="7"/>
      <c r="CQ11" s="7"/>
      <c r="CR11" s="7"/>
      <c r="CS11" s="7"/>
      <c r="CT11" s="7"/>
      <c r="CU11" s="7"/>
      <c r="CV11" s="8"/>
      <c r="CX11" s="6"/>
      <c r="CY11" s="7"/>
      <c r="CZ11" s="7"/>
      <c r="DA11" s="7"/>
      <c r="DB11" s="7"/>
      <c r="DC11" s="7"/>
      <c r="DD11" s="7"/>
      <c r="DE11" s="7"/>
      <c r="DF11" s="8"/>
      <c r="DH11" s="6"/>
      <c r="DI11" s="7"/>
      <c r="DJ11" s="7"/>
      <c r="DK11" s="7"/>
      <c r="DL11" s="7"/>
      <c r="DM11" s="7"/>
      <c r="DN11" s="7"/>
      <c r="DO11" s="7"/>
      <c r="DP11" s="8"/>
    </row>
    <row r="12" spans="1:120" ht="49.5" customHeight="1" x14ac:dyDescent="0.25">
      <c r="B12" s="42" t="s">
        <v>12</v>
      </c>
      <c r="C12" s="43" t="s">
        <v>13</v>
      </c>
      <c r="D12" s="43" t="s">
        <v>14</v>
      </c>
      <c r="E12" s="43" t="str">
        <f>IF(C$9="0.6-depth method","Velocity at 0.6 Depth","Velocity at 0.2 Depth")</f>
        <v>Velocity at 0.6 Depth</v>
      </c>
      <c r="F12" s="57" t="str">
        <f>IF(C$9="0.6-depth method"," ",IF(C$9="Two-point method (0.2 - 0.8)","Velocity at 0.8 Depth","Velocity at 0.6 Depth"))</f>
        <v xml:space="preserve"> </v>
      </c>
      <c r="G12" s="57" t="str">
        <f>IF(C$9="0.6-depth method"," ",IF(C$9="Two-point method (0.2 - 0.8)"," ","Velocity at 0.8 Depth"))</f>
        <v xml:space="preserve"> </v>
      </c>
      <c r="H12" s="44" t="s">
        <v>15</v>
      </c>
      <c r="I12" s="45" t="s">
        <v>16</v>
      </c>
      <c r="J12" s="46" t="s">
        <v>17</v>
      </c>
      <c r="L12" s="42" t="s">
        <v>12</v>
      </c>
      <c r="M12" s="43" t="s">
        <v>13</v>
      </c>
      <c r="N12" s="43" t="s">
        <v>14</v>
      </c>
      <c r="O12" s="43" t="str">
        <f>IF(M$9="0.6-depth method","Velocity at 0.6 Depth","Velocity at 0.2 Depth")</f>
        <v>Velocity at 0.6 Depth</v>
      </c>
      <c r="P12" s="57" t="str">
        <f>IF(M$9="0.6-depth method"," ",IF(M$9="Two-point method (0.2 - 0.8)","Velocity at 0.8 Depth","Velocity at 0.6 Depth"))</f>
        <v xml:space="preserve"> </v>
      </c>
      <c r="Q12" s="57" t="str">
        <f>IF(M$9="0.6-depth method"," ",IF(M$9="Two-point method (0.2 - 0.8)"," ","Velocity at 0.8 Depth"))</f>
        <v xml:space="preserve"> </v>
      </c>
      <c r="R12" s="44" t="s">
        <v>15</v>
      </c>
      <c r="S12" s="45" t="s">
        <v>16</v>
      </c>
      <c r="T12" s="46" t="s">
        <v>17</v>
      </c>
      <c r="V12" s="42" t="s">
        <v>12</v>
      </c>
      <c r="W12" s="43" t="s">
        <v>13</v>
      </c>
      <c r="X12" s="43" t="s">
        <v>14</v>
      </c>
      <c r="Y12" s="43" t="str">
        <f>IF(W$9="0.6-depth method","Velocity at 0.6 Depth","Velocity at 0.2 Depth")</f>
        <v>Velocity at 0.6 Depth</v>
      </c>
      <c r="Z12" s="57" t="str">
        <f>IF(W$9="0.6-depth method"," ",IF(W$9="Two-point method (0.2 - 0.8)","Velocity at 0.8 Depth","Velocity at 0.6 Depth"))</f>
        <v xml:space="preserve"> </v>
      </c>
      <c r="AA12" s="57" t="str">
        <f>IF(W$9="0.6-depth method"," ",IF(W$9="Two-point method (0.2 - 0.8)"," ","Velocity at 0.8 Depth"))</f>
        <v xml:space="preserve"> </v>
      </c>
      <c r="AB12" s="44" t="s">
        <v>15</v>
      </c>
      <c r="AC12" s="45" t="s">
        <v>16</v>
      </c>
      <c r="AD12" s="46" t="s">
        <v>17</v>
      </c>
      <c r="AF12" s="42" t="s">
        <v>12</v>
      </c>
      <c r="AG12" s="43" t="s">
        <v>13</v>
      </c>
      <c r="AH12" s="43" t="s">
        <v>14</v>
      </c>
      <c r="AI12" s="43" t="str">
        <f>IF(AG$9="0.6-depth method","Velocity at 0.6 Depth","Velocity at 0.2 Depth")</f>
        <v>Velocity at 0.6 Depth</v>
      </c>
      <c r="AJ12" s="57" t="str">
        <f>IF(AG$9="0.6-depth method"," ",IF(AG$9="Two-point method (0.2 - 0.8)","Velocity at 0.8 Depth","Velocity at 0.6 Depth"))</f>
        <v xml:space="preserve"> </v>
      </c>
      <c r="AK12" s="57" t="str">
        <f>IF(AG$9="0.6-depth method"," ",IF(AG$9="Two-point method (0.2 - 0.8)"," ","Velocity at 0.8 Depth"))</f>
        <v xml:space="preserve"> </v>
      </c>
      <c r="AL12" s="44" t="s">
        <v>15</v>
      </c>
      <c r="AM12" s="45" t="s">
        <v>16</v>
      </c>
      <c r="AN12" s="46" t="s">
        <v>17</v>
      </c>
      <c r="AP12" s="42" t="s">
        <v>12</v>
      </c>
      <c r="AQ12" s="43" t="s">
        <v>13</v>
      </c>
      <c r="AR12" s="43" t="s">
        <v>14</v>
      </c>
      <c r="AS12" s="43" t="str">
        <f>IF(AQ$9="0.6-depth method","Velocity at 0.6 Depth","Velocity at 0.2 Depth")</f>
        <v>Velocity at 0.6 Depth</v>
      </c>
      <c r="AT12" s="57" t="str">
        <f>IF(AQ$9="0.6-depth method"," ",IF(AQ$9="Two-point method (0.2 - 0.8)","Velocity at 0.8 Depth","Velocity at 0.6 Depth"))</f>
        <v xml:space="preserve"> </v>
      </c>
      <c r="AU12" s="57" t="str">
        <f>IF(AQ$9="0.6-depth method"," ",IF(AQ$9="Two-point method (0.2 - 0.8)"," ","Velocity at 0.8 Depth"))</f>
        <v xml:space="preserve"> </v>
      </c>
      <c r="AV12" s="44" t="s">
        <v>15</v>
      </c>
      <c r="AW12" s="45" t="s">
        <v>16</v>
      </c>
      <c r="AX12" s="46" t="s">
        <v>17</v>
      </c>
      <c r="AZ12" s="42" t="s">
        <v>12</v>
      </c>
      <c r="BA12" s="43" t="s">
        <v>13</v>
      </c>
      <c r="BB12" s="43" t="s">
        <v>14</v>
      </c>
      <c r="BC12" s="43" t="str">
        <f>IF(BA$9="0.6-depth method","Velocity at 0.6 Depth","Velocity at 0.2 Depth")</f>
        <v>Velocity at 0.6 Depth</v>
      </c>
      <c r="BD12" s="57" t="str">
        <f>IF(BA$9="0.6-depth method"," ",IF(BA$9="Two-point method (0.2 - 0.8)","Velocity at 0.8 Depth","Velocity at 0.6 Depth"))</f>
        <v xml:space="preserve"> </v>
      </c>
      <c r="BE12" s="57" t="str">
        <f>IF(BA$9="0.6-depth method"," ",IF(BA$9="Two-point method (0.2 - 0.8)"," ","Velocity at 0.8 Depth"))</f>
        <v xml:space="preserve"> </v>
      </c>
      <c r="BF12" s="44" t="s">
        <v>15</v>
      </c>
      <c r="BG12" s="45" t="s">
        <v>16</v>
      </c>
      <c r="BH12" s="46" t="s">
        <v>17</v>
      </c>
      <c r="BJ12" s="42" t="s">
        <v>12</v>
      </c>
      <c r="BK12" s="43" t="s">
        <v>13</v>
      </c>
      <c r="BL12" s="43" t="s">
        <v>14</v>
      </c>
      <c r="BM12" s="43" t="str">
        <f>IF(BK$9="0.6-depth method","Velocity at 0.6 Depth","Velocity at 0.2 Depth")</f>
        <v>Velocity at 0.6 Depth</v>
      </c>
      <c r="BN12" s="57" t="str">
        <f>IF(BK$9="0.6-depth method"," ",IF(BK$9="Two-point method (0.2 - 0.8)","Velocity at 0.8 Depth","Velocity at 0.6 Depth"))</f>
        <v xml:space="preserve"> </v>
      </c>
      <c r="BO12" s="57" t="str">
        <f>IF(BK$9="0.6-depth method"," ",IF(BK$9="Two-point method (0.2 - 0.8)"," ","Velocity at 0.8 Depth"))</f>
        <v xml:space="preserve"> </v>
      </c>
      <c r="BP12" s="44" t="s">
        <v>15</v>
      </c>
      <c r="BQ12" s="45" t="s">
        <v>16</v>
      </c>
      <c r="BR12" s="46" t="s">
        <v>17</v>
      </c>
      <c r="BT12" s="42" t="s">
        <v>12</v>
      </c>
      <c r="BU12" s="43" t="s">
        <v>13</v>
      </c>
      <c r="BV12" s="43" t="s">
        <v>14</v>
      </c>
      <c r="BW12" s="43" t="str">
        <f>IF(BU$9="0.6-depth method","Velocity at 0.6 Depth","Velocity at 0.2 Depth")</f>
        <v>Velocity at 0.6 Depth</v>
      </c>
      <c r="BX12" s="57" t="str">
        <f>IF(BU$9="0.6-depth method"," ",IF(BU$9="Two-point method (0.2 - 0.8)","Velocity at 0.8 Depth","Velocity at 0.6 Depth"))</f>
        <v xml:space="preserve"> </v>
      </c>
      <c r="BY12" s="57" t="str">
        <f>IF(BU$9="0.6-depth method"," ",IF(BU$9="Two-point method (0.2 - 0.8)"," ","Velocity at 0.8 Depth"))</f>
        <v xml:space="preserve"> </v>
      </c>
      <c r="BZ12" s="44" t="s">
        <v>15</v>
      </c>
      <c r="CA12" s="45" t="s">
        <v>16</v>
      </c>
      <c r="CB12" s="46" t="s">
        <v>17</v>
      </c>
      <c r="CD12" s="42" t="s">
        <v>12</v>
      </c>
      <c r="CE12" s="43" t="s">
        <v>13</v>
      </c>
      <c r="CF12" s="43" t="s">
        <v>14</v>
      </c>
      <c r="CG12" s="43" t="str">
        <f>IF(CE$9="0.6-depth method","Velocity at 0.6 Depth","Velocity at 0.2 Depth")</f>
        <v>Velocity at 0.6 Depth</v>
      </c>
      <c r="CH12" s="57" t="str">
        <f>IF(CE$9="0.6-depth method"," ",IF(CE$9="Two-point method (0.2 - 0.8)","Velocity at 0.8 Depth","Velocity at 0.6 Depth"))</f>
        <v xml:space="preserve"> </v>
      </c>
      <c r="CI12" s="57" t="str">
        <f>IF(CE$9="0.6-depth method"," ",IF(CE$9="Two-point method (0.2 - 0.8)"," ","Velocity at 0.8 Depth"))</f>
        <v xml:space="preserve"> </v>
      </c>
      <c r="CJ12" s="44" t="s">
        <v>15</v>
      </c>
      <c r="CK12" s="45" t="s">
        <v>16</v>
      </c>
      <c r="CL12" s="46" t="s">
        <v>17</v>
      </c>
      <c r="CN12" s="42" t="s">
        <v>12</v>
      </c>
      <c r="CO12" s="43" t="s">
        <v>13</v>
      </c>
      <c r="CP12" s="43" t="s">
        <v>14</v>
      </c>
      <c r="CQ12" s="43" t="str">
        <f>IF(CO$9="0.6-depth method","Velocity at 0.6 Depth","Velocity at 0.2 Depth")</f>
        <v>Velocity at 0.6 Depth</v>
      </c>
      <c r="CR12" s="57" t="str">
        <f>IF(CO$9="0.6-depth method"," ",IF(CO$9="Two-point method (0.2 - 0.8)","Velocity at 0.8 Depth","Velocity at 0.6 Depth"))</f>
        <v xml:space="preserve"> </v>
      </c>
      <c r="CS12" s="57" t="str">
        <f>IF(CO$9="0.6-depth method"," ",IF(CO$9="Two-point method (0.2 - 0.8)"," ","Velocity at 0.8 Depth"))</f>
        <v xml:space="preserve"> </v>
      </c>
      <c r="CT12" s="44" t="s">
        <v>15</v>
      </c>
      <c r="CU12" s="45" t="s">
        <v>16</v>
      </c>
      <c r="CV12" s="46" t="s">
        <v>17</v>
      </c>
      <c r="CX12" s="42" t="s">
        <v>12</v>
      </c>
      <c r="CY12" s="43" t="s">
        <v>13</v>
      </c>
      <c r="CZ12" s="43" t="s">
        <v>14</v>
      </c>
      <c r="DA12" s="43" t="str">
        <f>IF(CY$9="0.6-depth method","Velocity at 0.6 Depth","Velocity at 0.2 Depth")</f>
        <v>Velocity at 0.6 Depth</v>
      </c>
      <c r="DB12" s="57" t="str">
        <f>IF(CY$9="0.6-depth method"," ",IF(CY$9="Two-point method (0.2 - 0.8)","Velocity at 0.8 Depth","Velocity at 0.6 Depth"))</f>
        <v xml:space="preserve"> </v>
      </c>
      <c r="DC12" s="57" t="str">
        <f>IF(CY$9="0.6-depth method"," ",IF(CY$9="Two-point method (0.2 - 0.8)"," ","Velocity at 0.8 Depth"))</f>
        <v xml:space="preserve"> </v>
      </c>
      <c r="DD12" s="44" t="s">
        <v>15</v>
      </c>
      <c r="DE12" s="45" t="s">
        <v>16</v>
      </c>
      <c r="DF12" s="46" t="s">
        <v>17</v>
      </c>
      <c r="DH12" s="42" t="s">
        <v>12</v>
      </c>
      <c r="DI12" s="43" t="s">
        <v>13</v>
      </c>
      <c r="DJ12" s="43" t="s">
        <v>14</v>
      </c>
      <c r="DK12" s="43" t="str">
        <f>IF(DI$9="0.6-depth method","Velocity at 0.6 Depth","Velocity at 0.2 Depth")</f>
        <v>Velocity at 0.6 Depth</v>
      </c>
      <c r="DL12" s="57" t="str">
        <f>IF(DI$9="0.6-depth method"," ",IF(DI$9="Two-point method (0.2 - 0.8)","Velocity at 0.8 Depth","Velocity at 0.6 Depth"))</f>
        <v xml:space="preserve"> </v>
      </c>
      <c r="DM12" s="57" t="str">
        <f>IF(DI$9="0.6-depth method"," ",IF(DI$9="Two-point method (0.2 - 0.8)"," ","Velocity at 0.8 Depth"))</f>
        <v xml:space="preserve"> </v>
      </c>
      <c r="DN12" s="44" t="s">
        <v>15</v>
      </c>
      <c r="DO12" s="45" t="s">
        <v>16</v>
      </c>
      <c r="DP12" s="46" t="s">
        <v>17</v>
      </c>
    </row>
    <row r="13" spans="1:120" x14ac:dyDescent="0.25">
      <c r="B13" s="23"/>
      <c r="C13" s="24"/>
      <c r="D13" s="24"/>
      <c r="E13" s="24"/>
      <c r="F13" s="58"/>
      <c r="G13" s="58"/>
      <c r="H13" s="10">
        <f>IF(ISTEXT(E13),0,IF(C9="0.6 Depth",E13,IF(SUM(E13:G13)=0,0,AVERAGE(E13:G13))))</f>
        <v>0</v>
      </c>
      <c r="I13" s="11">
        <f t="shared" ref="I13:I43" si="0">IF(ISTEXT(C13),0,IF(ISTEXT(D13),0,C13*D13))</f>
        <v>0</v>
      </c>
      <c r="J13" s="56" t="str">
        <f>IF(I13=0,"-----",+H13*I13)</f>
        <v>-----</v>
      </c>
      <c r="L13" s="23"/>
      <c r="M13" s="24"/>
      <c r="N13" s="24"/>
      <c r="O13" s="24"/>
      <c r="P13" s="58"/>
      <c r="Q13" s="58"/>
      <c r="R13" s="10">
        <f>IF(ISTEXT(O13),0,IF(M9="0.6 Depth",O13,IF(SUM(O13:Q13)=0,0,AVERAGE(O13:Q13))))</f>
        <v>0</v>
      </c>
      <c r="S13" s="11">
        <f t="shared" ref="S13:S43" si="1">IF(ISTEXT(M13),0,IF(ISTEXT(N13),0,M13*N13))</f>
        <v>0</v>
      </c>
      <c r="T13" s="56" t="str">
        <f>IF(S13=0,"-----",+R13*S13)</f>
        <v>-----</v>
      </c>
      <c r="V13" s="23"/>
      <c r="W13" s="24"/>
      <c r="X13" s="24"/>
      <c r="Y13" s="24"/>
      <c r="Z13" s="58"/>
      <c r="AA13" s="58"/>
      <c r="AB13" s="10">
        <f>IF(ISTEXT(Y13),0,IF(W9="0.6 Depth",Y13,IF(SUM(Y13:AA13)=0,0,AVERAGE(Y13:AA13))))</f>
        <v>0</v>
      </c>
      <c r="AC13" s="11">
        <f t="shared" ref="AC13:AC43" si="2">IF(ISTEXT(W13),0,IF(ISTEXT(X13),0,W13*X13))</f>
        <v>0</v>
      </c>
      <c r="AD13" s="56" t="str">
        <f>IF(AC13=0,"-----",+AB13*AC13)</f>
        <v>-----</v>
      </c>
      <c r="AF13" s="23"/>
      <c r="AG13" s="24"/>
      <c r="AH13" s="24"/>
      <c r="AI13" s="24"/>
      <c r="AJ13" s="58"/>
      <c r="AK13" s="58"/>
      <c r="AL13" s="10">
        <f>IF(ISTEXT(AI13),0,IF(AG9="0.6 Depth",AI13,IF(SUM(AI13:AK13)=0,0,AVERAGE(AI13:AK13))))</f>
        <v>0</v>
      </c>
      <c r="AM13" s="11">
        <f t="shared" ref="AM13:AM43" si="3">IF(ISTEXT(AG13),0,IF(ISTEXT(AH13),0,AG13*AH13))</f>
        <v>0</v>
      </c>
      <c r="AN13" s="56" t="str">
        <f>IF(AM13=0,"-----",+AL13*AM13)</f>
        <v>-----</v>
      </c>
      <c r="AP13" s="23"/>
      <c r="AQ13" s="24"/>
      <c r="AR13" s="24"/>
      <c r="AS13" s="24"/>
      <c r="AT13" s="58"/>
      <c r="AU13" s="58"/>
      <c r="AV13" s="10">
        <f>IF(ISTEXT(AS13),0,IF(AQ9="0.6 Depth",AS13,IF(SUM(AS13:AU13)=0,0,AVERAGE(AS13:AU13))))</f>
        <v>0</v>
      </c>
      <c r="AW13" s="11">
        <f t="shared" ref="AW13:AW43" si="4">IF(ISTEXT(AQ13),0,IF(ISTEXT(AR13),0,AQ13*AR13))</f>
        <v>0</v>
      </c>
      <c r="AX13" s="56" t="str">
        <f>IF(AW13=0,"-----",+AV13*AW13)</f>
        <v>-----</v>
      </c>
      <c r="AZ13" s="23"/>
      <c r="BA13" s="24"/>
      <c r="BB13" s="24"/>
      <c r="BC13" s="24"/>
      <c r="BD13" s="58"/>
      <c r="BE13" s="58"/>
      <c r="BF13" s="10">
        <f>IF(ISTEXT(BC13),0,IF(BA9="0.6 Depth",BC13,IF(SUM(BC13:BE13)=0,0,AVERAGE(BC13:BE13))))</f>
        <v>0</v>
      </c>
      <c r="BG13" s="11">
        <f t="shared" ref="BG13:BG43" si="5">IF(ISTEXT(BA13),0,IF(ISTEXT(BB13),0,BA13*BB13))</f>
        <v>0</v>
      </c>
      <c r="BH13" s="56" t="str">
        <f>IF(BG13=0,"-----",+BF13*BG13)</f>
        <v>-----</v>
      </c>
      <c r="BJ13" s="23"/>
      <c r="BK13" s="24"/>
      <c r="BL13" s="24"/>
      <c r="BM13" s="24"/>
      <c r="BN13" s="58"/>
      <c r="BO13" s="58"/>
      <c r="BP13" s="10">
        <f>IF(ISTEXT(BM13),0,IF(BK9="0.6 Depth",BM13,IF(SUM(BM13:BO13)=0,0,AVERAGE(BM13:BO13))))</f>
        <v>0</v>
      </c>
      <c r="BQ13" s="11">
        <f t="shared" ref="BQ13:BQ43" si="6">IF(ISTEXT(BK13),0,IF(ISTEXT(BL13),0,BK13*BL13))</f>
        <v>0</v>
      </c>
      <c r="BR13" s="56" t="str">
        <f>IF(BQ13=0,"-----",+BP13*BQ13)</f>
        <v>-----</v>
      </c>
      <c r="BT13" s="23"/>
      <c r="BU13" s="24"/>
      <c r="BV13" s="24"/>
      <c r="BW13" s="24"/>
      <c r="BX13" s="58"/>
      <c r="BY13" s="58"/>
      <c r="BZ13" s="10">
        <f>IF(ISTEXT(BW13),0,IF(BU9="0.6 Depth",BW13,IF(SUM(BW13:BY13)=0,0,AVERAGE(BW13:BY13))))</f>
        <v>0</v>
      </c>
      <c r="CA13" s="11">
        <f t="shared" ref="CA13:CA43" si="7">IF(ISTEXT(BU13),0,IF(ISTEXT(BV13),0,BU13*BV13))</f>
        <v>0</v>
      </c>
      <c r="CB13" s="56" t="str">
        <f>IF(CA13=0,"-----",+BZ13*CA13)</f>
        <v>-----</v>
      </c>
      <c r="CD13" s="23"/>
      <c r="CE13" s="24"/>
      <c r="CF13" s="24"/>
      <c r="CG13" s="24"/>
      <c r="CH13" s="58"/>
      <c r="CI13" s="58"/>
      <c r="CJ13" s="10">
        <f>IF(ISTEXT(CG13),0,IF(CE9="0.6 Depth",CG13,IF(SUM(CG13:CI13)=0,0,AVERAGE(CG13:CI13))))</f>
        <v>0</v>
      </c>
      <c r="CK13" s="11">
        <f t="shared" ref="CK13:CK43" si="8">IF(ISTEXT(CE13),0,IF(ISTEXT(CF13),0,CE13*CF13))</f>
        <v>0</v>
      </c>
      <c r="CL13" s="56" t="str">
        <f>IF(CK13=0,"-----",+CJ13*CK13)</f>
        <v>-----</v>
      </c>
      <c r="CN13" s="23"/>
      <c r="CO13" s="24"/>
      <c r="CP13" s="24"/>
      <c r="CQ13" s="24"/>
      <c r="CR13" s="58"/>
      <c r="CS13" s="58"/>
      <c r="CT13" s="10">
        <f>IF(ISTEXT(CQ13),0,IF(CO9="0.6 Depth",CQ13,IF(SUM(CQ13:CS13)=0,0,AVERAGE(CQ13:CS13))))</f>
        <v>0</v>
      </c>
      <c r="CU13" s="11">
        <f t="shared" ref="CU13:CU43" si="9">IF(ISTEXT(CO13),0,IF(ISTEXT(CP13),0,CO13*CP13))</f>
        <v>0</v>
      </c>
      <c r="CV13" s="56" t="str">
        <f>IF(CU13=0,"-----",+CT13*CU13)</f>
        <v>-----</v>
      </c>
      <c r="CX13" s="23"/>
      <c r="CY13" s="24"/>
      <c r="CZ13" s="24"/>
      <c r="DA13" s="24"/>
      <c r="DB13" s="58"/>
      <c r="DC13" s="58"/>
      <c r="DD13" s="10">
        <f>IF(ISTEXT(DA13),0,IF(CY9="0.6 Depth",DA13,IF(SUM(DA13:DC13)=0,0,AVERAGE(DA13:DC13))))</f>
        <v>0</v>
      </c>
      <c r="DE13" s="11">
        <f t="shared" ref="DE13:DE43" si="10">IF(ISTEXT(CY13),0,IF(ISTEXT(CZ13),0,CY13*CZ13))</f>
        <v>0</v>
      </c>
      <c r="DF13" s="56" t="str">
        <f>IF(DE13=0,"-----",+DD13*DE13)</f>
        <v>-----</v>
      </c>
      <c r="DH13" s="23"/>
      <c r="DI13" s="24"/>
      <c r="DJ13" s="24"/>
      <c r="DK13" s="24"/>
      <c r="DL13" s="58"/>
      <c r="DM13" s="58"/>
      <c r="DN13" s="10">
        <f>IF(ISTEXT(DK13),0,IF(DI9="0.6 Depth",DK13,IF(SUM(DK13:DM13)=0,0,AVERAGE(DK13:DM13))))</f>
        <v>0</v>
      </c>
      <c r="DO13" s="11">
        <f t="shared" ref="DO13:DO43" si="11">IF(ISTEXT(DI13),0,IF(ISTEXT(DJ13),0,DI13*DJ13))</f>
        <v>0</v>
      </c>
      <c r="DP13" s="56" t="str">
        <f>IF(DO13=0,"-----",+DN13*DO13)</f>
        <v>-----</v>
      </c>
    </row>
    <row r="14" spans="1:120" x14ac:dyDescent="0.25">
      <c r="B14" s="23"/>
      <c r="C14" s="24"/>
      <c r="D14" s="24"/>
      <c r="E14" s="24"/>
      <c r="F14" s="58"/>
      <c r="G14" s="58"/>
      <c r="H14" s="10">
        <f>IF(ISTEXT(E14),0,IF(B11="0.6 Depth",E14,IF(SUM(E14:G14)=0,0,AVERAGE(E14:G14))))</f>
        <v>0</v>
      </c>
      <c r="I14" s="11">
        <f t="shared" si="0"/>
        <v>0</v>
      </c>
      <c r="J14" s="56" t="str">
        <f t="shared" ref="J14:J43" si="12">IF(I14=0,"-----",+H14*I14)</f>
        <v>-----</v>
      </c>
      <c r="L14" s="23"/>
      <c r="M14" s="24"/>
      <c r="N14" s="24"/>
      <c r="O14" s="24"/>
      <c r="P14" s="58"/>
      <c r="Q14" s="58"/>
      <c r="R14" s="10">
        <f>IF(ISTEXT(O14),0,IF(L11="0.6 Depth",O14,IF(SUM(O14:Q14)=0,0,AVERAGE(O14:Q14))))</f>
        <v>0</v>
      </c>
      <c r="S14" s="11">
        <f t="shared" si="1"/>
        <v>0</v>
      </c>
      <c r="T14" s="56" t="str">
        <f t="shared" ref="T14:T43" si="13">IF(S14=0,"-----",+R14*S14)</f>
        <v>-----</v>
      </c>
      <c r="V14" s="23"/>
      <c r="W14" s="24"/>
      <c r="X14" s="24"/>
      <c r="Y14" s="24"/>
      <c r="Z14" s="58"/>
      <c r="AA14" s="58"/>
      <c r="AB14" s="10">
        <f>IF(ISTEXT(Y14),0,IF(V11="0.6 Depth",Y14,IF(SUM(Y14:AA14)=0,0,AVERAGE(Y14:AA14))))</f>
        <v>0</v>
      </c>
      <c r="AC14" s="11">
        <f t="shared" si="2"/>
        <v>0</v>
      </c>
      <c r="AD14" s="56" t="str">
        <f t="shared" ref="AD14:AD43" si="14">IF(AC14=0,"-----",+AB14*AC14)</f>
        <v>-----</v>
      </c>
      <c r="AF14" s="23"/>
      <c r="AG14" s="24"/>
      <c r="AH14" s="24"/>
      <c r="AI14" s="24"/>
      <c r="AJ14" s="58"/>
      <c r="AK14" s="58"/>
      <c r="AL14" s="10">
        <f>IF(ISTEXT(AI14),0,IF(AF11="0.6 Depth",AI14,IF(SUM(AI14:AK14)=0,0,AVERAGE(AI14:AK14))))</f>
        <v>0</v>
      </c>
      <c r="AM14" s="11">
        <f t="shared" si="3"/>
        <v>0</v>
      </c>
      <c r="AN14" s="56" t="str">
        <f t="shared" ref="AN14:AN43" si="15">IF(AM14=0,"-----",+AL14*AM14)</f>
        <v>-----</v>
      </c>
      <c r="AP14" s="23"/>
      <c r="AQ14" s="24"/>
      <c r="AR14" s="24"/>
      <c r="AS14" s="24"/>
      <c r="AT14" s="58"/>
      <c r="AU14" s="58"/>
      <c r="AV14" s="10">
        <f>IF(ISTEXT(AS14),0,IF(AP11="0.6 Depth",AS14,IF(SUM(AS14:AU14)=0,0,AVERAGE(AS14:AU14))))</f>
        <v>0</v>
      </c>
      <c r="AW14" s="11">
        <f t="shared" si="4"/>
        <v>0</v>
      </c>
      <c r="AX14" s="56" t="str">
        <f t="shared" ref="AX14:AX43" si="16">IF(AW14=0,"-----",+AV14*AW14)</f>
        <v>-----</v>
      </c>
      <c r="AZ14" s="23"/>
      <c r="BA14" s="24"/>
      <c r="BB14" s="24"/>
      <c r="BC14" s="24"/>
      <c r="BD14" s="58"/>
      <c r="BE14" s="58"/>
      <c r="BF14" s="10">
        <f>IF(ISTEXT(BC14),0,IF(AZ11="0.6 Depth",BC14,IF(SUM(BC14:BE14)=0,0,AVERAGE(BC14:BE14))))</f>
        <v>0</v>
      </c>
      <c r="BG14" s="11">
        <f t="shared" si="5"/>
        <v>0</v>
      </c>
      <c r="BH14" s="56" t="str">
        <f t="shared" ref="BH14:BH43" si="17">IF(BG14=0,"-----",+BF14*BG14)</f>
        <v>-----</v>
      </c>
      <c r="BJ14" s="23"/>
      <c r="BK14" s="24"/>
      <c r="BL14" s="24"/>
      <c r="BM14" s="24"/>
      <c r="BN14" s="58"/>
      <c r="BO14" s="58"/>
      <c r="BP14" s="10">
        <f>IF(ISTEXT(BM14),0,IF(BJ11="0.6 Depth",BM14,IF(SUM(BM14:BO14)=0,0,AVERAGE(BM14:BO14))))</f>
        <v>0</v>
      </c>
      <c r="BQ14" s="11">
        <f t="shared" si="6"/>
        <v>0</v>
      </c>
      <c r="BR14" s="56" t="str">
        <f t="shared" ref="BR14:BR43" si="18">IF(BQ14=0,"-----",+BP14*BQ14)</f>
        <v>-----</v>
      </c>
      <c r="BT14" s="23"/>
      <c r="BU14" s="24"/>
      <c r="BV14" s="24"/>
      <c r="BW14" s="24"/>
      <c r="BX14" s="58"/>
      <c r="BY14" s="58"/>
      <c r="BZ14" s="10">
        <f>IF(ISTEXT(BW14),0,IF(BT11="0.6 Depth",BW14,IF(SUM(BW14:BY14)=0,0,AVERAGE(BW14:BY14))))</f>
        <v>0</v>
      </c>
      <c r="CA14" s="11">
        <f t="shared" si="7"/>
        <v>0</v>
      </c>
      <c r="CB14" s="56" t="str">
        <f t="shared" ref="CB14:CB43" si="19">IF(CA14=0,"-----",+BZ14*CA14)</f>
        <v>-----</v>
      </c>
      <c r="CD14" s="23"/>
      <c r="CE14" s="24"/>
      <c r="CF14" s="24"/>
      <c r="CG14" s="24"/>
      <c r="CH14" s="58"/>
      <c r="CI14" s="58"/>
      <c r="CJ14" s="10">
        <f>IF(ISTEXT(CG14),0,IF(CD11="0.6 Depth",CG14,IF(SUM(CG14:CI14)=0,0,AVERAGE(CG14:CI14))))</f>
        <v>0</v>
      </c>
      <c r="CK14" s="11">
        <f t="shared" si="8"/>
        <v>0</v>
      </c>
      <c r="CL14" s="56" t="str">
        <f t="shared" ref="CL14:CL43" si="20">IF(CK14=0,"-----",+CJ14*CK14)</f>
        <v>-----</v>
      </c>
      <c r="CN14" s="23"/>
      <c r="CO14" s="24"/>
      <c r="CP14" s="24"/>
      <c r="CQ14" s="24"/>
      <c r="CR14" s="58"/>
      <c r="CS14" s="58"/>
      <c r="CT14" s="10">
        <f>IF(ISTEXT(CQ14),0,IF(CN11="0.6 Depth",CQ14,IF(SUM(CQ14:CS14)=0,0,AVERAGE(CQ14:CS14))))</f>
        <v>0</v>
      </c>
      <c r="CU14" s="11">
        <f t="shared" si="9"/>
        <v>0</v>
      </c>
      <c r="CV14" s="56" t="str">
        <f t="shared" ref="CV14:CV43" si="21">IF(CU14=0,"-----",+CT14*CU14)</f>
        <v>-----</v>
      </c>
      <c r="CX14" s="23"/>
      <c r="CY14" s="24"/>
      <c r="CZ14" s="24"/>
      <c r="DA14" s="24"/>
      <c r="DB14" s="58"/>
      <c r="DC14" s="58"/>
      <c r="DD14" s="10">
        <f>IF(ISTEXT(DA14),0,IF(CX11="0.6 Depth",DA14,IF(SUM(DA14:DC14)=0,0,AVERAGE(DA14:DC14))))</f>
        <v>0</v>
      </c>
      <c r="DE14" s="11">
        <f t="shared" si="10"/>
        <v>0</v>
      </c>
      <c r="DF14" s="56" t="str">
        <f t="shared" ref="DF14:DF43" si="22">IF(DE14=0,"-----",+DD14*DE14)</f>
        <v>-----</v>
      </c>
      <c r="DH14" s="23"/>
      <c r="DI14" s="24"/>
      <c r="DJ14" s="24"/>
      <c r="DK14" s="24"/>
      <c r="DL14" s="58"/>
      <c r="DM14" s="58"/>
      <c r="DN14" s="10">
        <f>IF(ISTEXT(DK14),0,IF(DH11="0.6 Depth",DK14,IF(SUM(DK14:DM14)=0,0,AVERAGE(DK14:DM14))))</f>
        <v>0</v>
      </c>
      <c r="DO14" s="11">
        <f t="shared" si="11"/>
        <v>0</v>
      </c>
      <c r="DP14" s="56" t="str">
        <f t="shared" ref="DP14:DP43" si="23">IF(DO14=0,"-----",+DN14*DO14)</f>
        <v>-----</v>
      </c>
    </row>
    <row r="15" spans="1:120" ht="14.45" customHeight="1" x14ac:dyDescent="0.25">
      <c r="B15" s="23"/>
      <c r="C15" s="24"/>
      <c r="D15" s="24"/>
      <c r="E15" s="24"/>
      <c r="F15" s="58"/>
      <c r="G15" s="58"/>
      <c r="H15" s="10">
        <f>IF(ISTEXT(E15),0,IF(B12="0.6 Depth",E15,IF(SUM(E15:G15)=0,0,AVERAGE(E15:G15))))</f>
        <v>0</v>
      </c>
      <c r="I15" s="11">
        <f t="shared" si="0"/>
        <v>0</v>
      </c>
      <c r="J15" s="56" t="str">
        <f t="shared" si="12"/>
        <v>-----</v>
      </c>
      <c r="L15" s="23"/>
      <c r="M15" s="24"/>
      <c r="N15" s="24"/>
      <c r="O15" s="24"/>
      <c r="P15" s="58"/>
      <c r="Q15" s="58"/>
      <c r="R15" s="10">
        <f>IF(ISTEXT(O15),0,IF(L12="0.6 Depth",O15,IF(SUM(O15:Q15)=0,0,AVERAGE(O15:Q15))))</f>
        <v>0</v>
      </c>
      <c r="S15" s="11">
        <f t="shared" si="1"/>
        <v>0</v>
      </c>
      <c r="T15" s="56" t="str">
        <f t="shared" si="13"/>
        <v>-----</v>
      </c>
      <c r="V15" s="23"/>
      <c r="W15" s="24"/>
      <c r="X15" s="24"/>
      <c r="Y15" s="24"/>
      <c r="Z15" s="58"/>
      <c r="AA15" s="58"/>
      <c r="AB15" s="10">
        <f>IF(ISTEXT(Y15),0,IF(V12="0.6 Depth",Y15,IF(SUM(Y15:AA15)=0,0,AVERAGE(Y15:AA15))))</f>
        <v>0</v>
      </c>
      <c r="AC15" s="11">
        <f t="shared" si="2"/>
        <v>0</v>
      </c>
      <c r="AD15" s="56" t="str">
        <f t="shared" si="14"/>
        <v>-----</v>
      </c>
      <c r="AF15" s="23"/>
      <c r="AG15" s="24"/>
      <c r="AH15" s="24"/>
      <c r="AI15" s="24"/>
      <c r="AJ15" s="58"/>
      <c r="AK15" s="58"/>
      <c r="AL15" s="10">
        <f>IF(ISTEXT(AI15),0,IF(AF12="0.6 Depth",AI15,IF(SUM(AI15:AK15)=0,0,AVERAGE(AI15:AK15))))</f>
        <v>0</v>
      </c>
      <c r="AM15" s="11">
        <f t="shared" si="3"/>
        <v>0</v>
      </c>
      <c r="AN15" s="56" t="str">
        <f t="shared" si="15"/>
        <v>-----</v>
      </c>
      <c r="AP15" s="23"/>
      <c r="AQ15" s="24"/>
      <c r="AR15" s="24"/>
      <c r="AS15" s="24"/>
      <c r="AT15" s="58"/>
      <c r="AU15" s="58"/>
      <c r="AV15" s="10">
        <f>IF(ISTEXT(AS15),0,IF(AP12="0.6 Depth",AS15,IF(SUM(AS15:AU15)=0,0,AVERAGE(AS15:AU15))))</f>
        <v>0</v>
      </c>
      <c r="AW15" s="11">
        <f t="shared" si="4"/>
        <v>0</v>
      </c>
      <c r="AX15" s="56" t="str">
        <f t="shared" si="16"/>
        <v>-----</v>
      </c>
      <c r="AZ15" s="23"/>
      <c r="BA15" s="24"/>
      <c r="BB15" s="24"/>
      <c r="BC15" s="24"/>
      <c r="BD15" s="58"/>
      <c r="BE15" s="58"/>
      <c r="BF15" s="10">
        <f>IF(ISTEXT(BC15),0,IF(AZ12="0.6 Depth",BC15,IF(SUM(BC15:BE15)=0,0,AVERAGE(BC15:BE15))))</f>
        <v>0</v>
      </c>
      <c r="BG15" s="11">
        <f t="shared" si="5"/>
        <v>0</v>
      </c>
      <c r="BH15" s="56" t="str">
        <f t="shared" si="17"/>
        <v>-----</v>
      </c>
      <c r="BJ15" s="23"/>
      <c r="BK15" s="24"/>
      <c r="BL15" s="24"/>
      <c r="BM15" s="24"/>
      <c r="BN15" s="58"/>
      <c r="BO15" s="58"/>
      <c r="BP15" s="10">
        <f>IF(ISTEXT(BM15),0,IF(BJ12="0.6 Depth",BM15,IF(SUM(BM15:BO15)=0,0,AVERAGE(BM15:BO15))))</f>
        <v>0</v>
      </c>
      <c r="BQ15" s="11">
        <f t="shared" si="6"/>
        <v>0</v>
      </c>
      <c r="BR15" s="56" t="str">
        <f t="shared" si="18"/>
        <v>-----</v>
      </c>
      <c r="BT15" s="23"/>
      <c r="BU15" s="24"/>
      <c r="BV15" s="24"/>
      <c r="BW15" s="24"/>
      <c r="BX15" s="58"/>
      <c r="BY15" s="58"/>
      <c r="BZ15" s="10">
        <f>IF(ISTEXT(BW15),0,IF(BT12="0.6 Depth",BW15,IF(SUM(BW15:BY15)=0,0,AVERAGE(BW15:BY15))))</f>
        <v>0</v>
      </c>
      <c r="CA15" s="11">
        <f t="shared" si="7"/>
        <v>0</v>
      </c>
      <c r="CB15" s="56" t="str">
        <f t="shared" si="19"/>
        <v>-----</v>
      </c>
      <c r="CD15" s="23"/>
      <c r="CE15" s="24"/>
      <c r="CF15" s="24"/>
      <c r="CG15" s="24"/>
      <c r="CH15" s="58"/>
      <c r="CI15" s="58"/>
      <c r="CJ15" s="10">
        <f>IF(ISTEXT(CG15),0,IF(CD12="0.6 Depth",CG15,IF(SUM(CG15:CI15)=0,0,AVERAGE(CG15:CI15))))</f>
        <v>0</v>
      </c>
      <c r="CK15" s="11">
        <f t="shared" si="8"/>
        <v>0</v>
      </c>
      <c r="CL15" s="56" t="str">
        <f t="shared" si="20"/>
        <v>-----</v>
      </c>
      <c r="CN15" s="23"/>
      <c r="CO15" s="24"/>
      <c r="CP15" s="24"/>
      <c r="CQ15" s="24"/>
      <c r="CR15" s="58"/>
      <c r="CS15" s="58"/>
      <c r="CT15" s="10">
        <f>IF(ISTEXT(CQ15),0,IF(CN12="0.6 Depth",CQ15,IF(SUM(CQ15:CS15)=0,0,AVERAGE(CQ15:CS15))))</f>
        <v>0</v>
      </c>
      <c r="CU15" s="11">
        <f t="shared" si="9"/>
        <v>0</v>
      </c>
      <c r="CV15" s="56" t="str">
        <f t="shared" si="21"/>
        <v>-----</v>
      </c>
      <c r="CX15" s="23"/>
      <c r="CY15" s="24"/>
      <c r="CZ15" s="24"/>
      <c r="DA15" s="24"/>
      <c r="DB15" s="58"/>
      <c r="DC15" s="58"/>
      <c r="DD15" s="10">
        <f>IF(ISTEXT(DA15),0,IF(CX12="0.6 Depth",DA15,IF(SUM(DA15:DC15)=0,0,AVERAGE(DA15:DC15))))</f>
        <v>0</v>
      </c>
      <c r="DE15" s="11">
        <f t="shared" si="10"/>
        <v>0</v>
      </c>
      <c r="DF15" s="56" t="str">
        <f t="shared" si="22"/>
        <v>-----</v>
      </c>
      <c r="DH15" s="23"/>
      <c r="DI15" s="24"/>
      <c r="DJ15" s="24"/>
      <c r="DK15" s="24"/>
      <c r="DL15" s="58"/>
      <c r="DM15" s="58"/>
      <c r="DN15" s="10">
        <f>IF(ISTEXT(DK15),0,IF(DH12="0.6 Depth",DK15,IF(SUM(DK15:DM15)=0,0,AVERAGE(DK15:DM15))))</f>
        <v>0</v>
      </c>
      <c r="DO15" s="11">
        <f t="shared" si="11"/>
        <v>0</v>
      </c>
      <c r="DP15" s="56" t="str">
        <f t="shared" si="23"/>
        <v>-----</v>
      </c>
    </row>
    <row r="16" spans="1:120" x14ac:dyDescent="0.25">
      <c r="B16" s="23"/>
      <c r="C16" s="24"/>
      <c r="D16" s="24"/>
      <c r="E16" s="24"/>
      <c r="F16" s="58"/>
      <c r="G16" s="58"/>
      <c r="H16" s="10">
        <f t="shared" ref="H16:H43" si="24">IF(ISTEXT(E16),0,IF(B13="0.6 Depth",E16,IF(SUM(E16:G16)=0,0,AVERAGE(E16:G16))))</f>
        <v>0</v>
      </c>
      <c r="I16" s="11">
        <f t="shared" si="0"/>
        <v>0</v>
      </c>
      <c r="J16" s="56" t="str">
        <f t="shared" si="12"/>
        <v>-----</v>
      </c>
      <c r="L16" s="23"/>
      <c r="M16" s="24"/>
      <c r="N16" s="24"/>
      <c r="O16" s="24"/>
      <c r="P16" s="58"/>
      <c r="Q16" s="58"/>
      <c r="R16" s="10">
        <f t="shared" ref="R16:R43" si="25">IF(ISTEXT(O16),0,IF(L13="0.6 Depth",O16,IF(SUM(O16:Q16)=0,0,AVERAGE(O16:Q16))))</f>
        <v>0</v>
      </c>
      <c r="S16" s="11">
        <f t="shared" si="1"/>
        <v>0</v>
      </c>
      <c r="T16" s="56" t="str">
        <f t="shared" si="13"/>
        <v>-----</v>
      </c>
      <c r="V16" s="23"/>
      <c r="W16" s="24"/>
      <c r="X16" s="24"/>
      <c r="Y16" s="24"/>
      <c r="Z16" s="58"/>
      <c r="AA16" s="58"/>
      <c r="AB16" s="10">
        <f t="shared" ref="AB16:AB43" si="26">IF(ISTEXT(Y16),0,IF(V13="0.6 Depth",Y16,IF(SUM(Y16:AA16)=0,0,AVERAGE(Y16:AA16))))</f>
        <v>0</v>
      </c>
      <c r="AC16" s="11">
        <f t="shared" si="2"/>
        <v>0</v>
      </c>
      <c r="AD16" s="56" t="str">
        <f t="shared" si="14"/>
        <v>-----</v>
      </c>
      <c r="AF16" s="23"/>
      <c r="AG16" s="24"/>
      <c r="AH16" s="24"/>
      <c r="AI16" s="24"/>
      <c r="AJ16" s="58"/>
      <c r="AK16" s="58"/>
      <c r="AL16" s="10">
        <f t="shared" ref="AL16:AL43" si="27">IF(ISTEXT(AI16),0,IF(AF13="0.6 Depth",AI16,IF(SUM(AI16:AK16)=0,0,AVERAGE(AI16:AK16))))</f>
        <v>0</v>
      </c>
      <c r="AM16" s="11">
        <f t="shared" si="3"/>
        <v>0</v>
      </c>
      <c r="AN16" s="56" t="str">
        <f t="shared" si="15"/>
        <v>-----</v>
      </c>
      <c r="AP16" s="23"/>
      <c r="AQ16" s="24"/>
      <c r="AR16" s="24"/>
      <c r="AS16" s="24"/>
      <c r="AT16" s="58"/>
      <c r="AU16" s="58"/>
      <c r="AV16" s="10">
        <f t="shared" ref="AV16:AV43" si="28">IF(ISTEXT(AS16),0,IF(AP13="0.6 Depth",AS16,IF(SUM(AS16:AU16)=0,0,AVERAGE(AS16:AU16))))</f>
        <v>0</v>
      </c>
      <c r="AW16" s="11">
        <f t="shared" si="4"/>
        <v>0</v>
      </c>
      <c r="AX16" s="56" t="str">
        <f t="shared" si="16"/>
        <v>-----</v>
      </c>
      <c r="AZ16" s="23"/>
      <c r="BA16" s="24"/>
      <c r="BB16" s="24"/>
      <c r="BC16" s="24"/>
      <c r="BD16" s="58"/>
      <c r="BE16" s="58"/>
      <c r="BF16" s="10">
        <f t="shared" ref="BF16:BF43" si="29">IF(ISTEXT(BC16),0,IF(AZ13="0.6 Depth",BC16,IF(SUM(BC16:BE16)=0,0,AVERAGE(BC16:BE16))))</f>
        <v>0</v>
      </c>
      <c r="BG16" s="11">
        <f t="shared" si="5"/>
        <v>0</v>
      </c>
      <c r="BH16" s="56" t="str">
        <f t="shared" si="17"/>
        <v>-----</v>
      </c>
      <c r="BJ16" s="23"/>
      <c r="BK16" s="24"/>
      <c r="BL16" s="24"/>
      <c r="BM16" s="24"/>
      <c r="BN16" s="58"/>
      <c r="BO16" s="58"/>
      <c r="BP16" s="10">
        <f t="shared" ref="BP16:BP43" si="30">IF(ISTEXT(BM16),0,IF(BJ13="0.6 Depth",BM16,IF(SUM(BM16:BO16)=0,0,AVERAGE(BM16:BO16))))</f>
        <v>0</v>
      </c>
      <c r="BQ16" s="11">
        <f t="shared" si="6"/>
        <v>0</v>
      </c>
      <c r="BR16" s="56" t="str">
        <f t="shared" si="18"/>
        <v>-----</v>
      </c>
      <c r="BT16" s="23"/>
      <c r="BU16" s="24"/>
      <c r="BV16" s="24"/>
      <c r="BW16" s="24"/>
      <c r="BX16" s="58"/>
      <c r="BY16" s="58"/>
      <c r="BZ16" s="10">
        <f t="shared" ref="BZ16:BZ43" si="31">IF(ISTEXT(BW16),0,IF(BT13="0.6 Depth",BW16,IF(SUM(BW16:BY16)=0,0,AVERAGE(BW16:BY16))))</f>
        <v>0</v>
      </c>
      <c r="CA16" s="11">
        <f t="shared" si="7"/>
        <v>0</v>
      </c>
      <c r="CB16" s="56" t="str">
        <f t="shared" si="19"/>
        <v>-----</v>
      </c>
      <c r="CD16" s="23"/>
      <c r="CE16" s="24"/>
      <c r="CF16" s="24"/>
      <c r="CG16" s="24"/>
      <c r="CH16" s="58"/>
      <c r="CI16" s="58"/>
      <c r="CJ16" s="10">
        <f t="shared" ref="CJ16:CJ43" si="32">IF(ISTEXT(CG16),0,IF(CD13="0.6 Depth",CG16,IF(SUM(CG16:CI16)=0,0,AVERAGE(CG16:CI16))))</f>
        <v>0</v>
      </c>
      <c r="CK16" s="11">
        <f t="shared" si="8"/>
        <v>0</v>
      </c>
      <c r="CL16" s="56" t="str">
        <f t="shared" si="20"/>
        <v>-----</v>
      </c>
      <c r="CN16" s="23"/>
      <c r="CO16" s="24"/>
      <c r="CP16" s="24"/>
      <c r="CQ16" s="24"/>
      <c r="CR16" s="58"/>
      <c r="CS16" s="58"/>
      <c r="CT16" s="10">
        <f t="shared" ref="CT16:CT43" si="33">IF(ISTEXT(CQ16),0,IF(CN13="0.6 Depth",CQ16,IF(SUM(CQ16:CS16)=0,0,AVERAGE(CQ16:CS16))))</f>
        <v>0</v>
      </c>
      <c r="CU16" s="11">
        <f t="shared" si="9"/>
        <v>0</v>
      </c>
      <c r="CV16" s="56" t="str">
        <f t="shared" si="21"/>
        <v>-----</v>
      </c>
      <c r="CX16" s="23"/>
      <c r="CY16" s="24"/>
      <c r="CZ16" s="24"/>
      <c r="DA16" s="24"/>
      <c r="DB16" s="58"/>
      <c r="DC16" s="58"/>
      <c r="DD16" s="10">
        <f t="shared" ref="DD16:DD43" si="34">IF(ISTEXT(DA16),0,IF(CX13="0.6 Depth",DA16,IF(SUM(DA16:DC16)=0,0,AVERAGE(DA16:DC16))))</f>
        <v>0</v>
      </c>
      <c r="DE16" s="11">
        <f t="shared" si="10"/>
        <v>0</v>
      </c>
      <c r="DF16" s="56" t="str">
        <f t="shared" si="22"/>
        <v>-----</v>
      </c>
      <c r="DH16" s="23"/>
      <c r="DI16" s="24"/>
      <c r="DJ16" s="24"/>
      <c r="DK16" s="24"/>
      <c r="DL16" s="58"/>
      <c r="DM16" s="58"/>
      <c r="DN16" s="10">
        <f t="shared" ref="DN16:DN43" si="35">IF(ISTEXT(DK16),0,IF(DH13="0.6 Depth",DK16,IF(SUM(DK16:DM16)=0,0,AVERAGE(DK16:DM16))))</f>
        <v>0</v>
      </c>
      <c r="DO16" s="11">
        <f t="shared" si="11"/>
        <v>0</v>
      </c>
      <c r="DP16" s="56" t="str">
        <f t="shared" si="23"/>
        <v>-----</v>
      </c>
    </row>
    <row r="17" spans="2:120" x14ac:dyDescent="0.25">
      <c r="B17" s="23"/>
      <c r="C17" s="24"/>
      <c r="D17" s="24"/>
      <c r="E17" s="24"/>
      <c r="F17" s="58"/>
      <c r="G17" s="58"/>
      <c r="H17" s="10">
        <f t="shared" si="24"/>
        <v>0</v>
      </c>
      <c r="I17" s="11">
        <f t="shared" si="0"/>
        <v>0</v>
      </c>
      <c r="J17" s="56" t="str">
        <f t="shared" si="12"/>
        <v>-----</v>
      </c>
      <c r="L17" s="23"/>
      <c r="M17" s="24"/>
      <c r="N17" s="24"/>
      <c r="O17" s="24"/>
      <c r="P17" s="58"/>
      <c r="Q17" s="58"/>
      <c r="R17" s="10">
        <f t="shared" si="25"/>
        <v>0</v>
      </c>
      <c r="S17" s="11">
        <f t="shared" si="1"/>
        <v>0</v>
      </c>
      <c r="T17" s="56" t="str">
        <f t="shared" si="13"/>
        <v>-----</v>
      </c>
      <c r="V17" s="23"/>
      <c r="W17" s="24"/>
      <c r="X17" s="24"/>
      <c r="Y17" s="24"/>
      <c r="Z17" s="58"/>
      <c r="AA17" s="58"/>
      <c r="AB17" s="10">
        <f t="shared" si="26"/>
        <v>0</v>
      </c>
      <c r="AC17" s="11">
        <f t="shared" si="2"/>
        <v>0</v>
      </c>
      <c r="AD17" s="56" t="str">
        <f t="shared" si="14"/>
        <v>-----</v>
      </c>
      <c r="AF17" s="23"/>
      <c r="AG17" s="24"/>
      <c r="AH17" s="24"/>
      <c r="AI17" s="24"/>
      <c r="AJ17" s="58"/>
      <c r="AK17" s="58"/>
      <c r="AL17" s="10">
        <f t="shared" si="27"/>
        <v>0</v>
      </c>
      <c r="AM17" s="11">
        <f t="shared" si="3"/>
        <v>0</v>
      </c>
      <c r="AN17" s="56" t="str">
        <f t="shared" si="15"/>
        <v>-----</v>
      </c>
      <c r="AP17" s="23"/>
      <c r="AQ17" s="24"/>
      <c r="AR17" s="24"/>
      <c r="AS17" s="24"/>
      <c r="AT17" s="58"/>
      <c r="AU17" s="58"/>
      <c r="AV17" s="10">
        <f t="shared" si="28"/>
        <v>0</v>
      </c>
      <c r="AW17" s="11">
        <f t="shared" si="4"/>
        <v>0</v>
      </c>
      <c r="AX17" s="56" t="str">
        <f t="shared" si="16"/>
        <v>-----</v>
      </c>
      <c r="AZ17" s="23"/>
      <c r="BA17" s="24"/>
      <c r="BB17" s="24"/>
      <c r="BC17" s="24"/>
      <c r="BD17" s="58"/>
      <c r="BE17" s="58"/>
      <c r="BF17" s="10">
        <f t="shared" si="29"/>
        <v>0</v>
      </c>
      <c r="BG17" s="11">
        <f t="shared" si="5"/>
        <v>0</v>
      </c>
      <c r="BH17" s="56" t="str">
        <f t="shared" si="17"/>
        <v>-----</v>
      </c>
      <c r="BJ17" s="23"/>
      <c r="BK17" s="24"/>
      <c r="BL17" s="24"/>
      <c r="BM17" s="24"/>
      <c r="BN17" s="58"/>
      <c r="BO17" s="58"/>
      <c r="BP17" s="10">
        <f t="shared" si="30"/>
        <v>0</v>
      </c>
      <c r="BQ17" s="11">
        <f t="shared" si="6"/>
        <v>0</v>
      </c>
      <c r="BR17" s="56" t="str">
        <f t="shared" si="18"/>
        <v>-----</v>
      </c>
      <c r="BT17" s="23"/>
      <c r="BU17" s="24"/>
      <c r="BV17" s="24"/>
      <c r="BW17" s="24"/>
      <c r="BX17" s="58"/>
      <c r="BY17" s="58"/>
      <c r="BZ17" s="10">
        <f t="shared" si="31"/>
        <v>0</v>
      </c>
      <c r="CA17" s="11">
        <f t="shared" si="7"/>
        <v>0</v>
      </c>
      <c r="CB17" s="56" t="str">
        <f t="shared" si="19"/>
        <v>-----</v>
      </c>
      <c r="CD17" s="23"/>
      <c r="CE17" s="24"/>
      <c r="CF17" s="24"/>
      <c r="CG17" s="24"/>
      <c r="CH17" s="58"/>
      <c r="CI17" s="58"/>
      <c r="CJ17" s="10">
        <f t="shared" si="32"/>
        <v>0</v>
      </c>
      <c r="CK17" s="11">
        <f t="shared" si="8"/>
        <v>0</v>
      </c>
      <c r="CL17" s="56" t="str">
        <f t="shared" si="20"/>
        <v>-----</v>
      </c>
      <c r="CN17" s="23"/>
      <c r="CO17" s="24"/>
      <c r="CP17" s="24"/>
      <c r="CQ17" s="24"/>
      <c r="CR17" s="58"/>
      <c r="CS17" s="58"/>
      <c r="CT17" s="10">
        <f t="shared" si="33"/>
        <v>0</v>
      </c>
      <c r="CU17" s="11">
        <f t="shared" si="9"/>
        <v>0</v>
      </c>
      <c r="CV17" s="56" t="str">
        <f t="shared" si="21"/>
        <v>-----</v>
      </c>
      <c r="CX17" s="23"/>
      <c r="CY17" s="24"/>
      <c r="CZ17" s="24"/>
      <c r="DA17" s="24"/>
      <c r="DB17" s="58"/>
      <c r="DC17" s="58"/>
      <c r="DD17" s="10">
        <f t="shared" si="34"/>
        <v>0</v>
      </c>
      <c r="DE17" s="11">
        <f t="shared" si="10"/>
        <v>0</v>
      </c>
      <c r="DF17" s="56" t="str">
        <f t="shared" si="22"/>
        <v>-----</v>
      </c>
      <c r="DH17" s="23"/>
      <c r="DI17" s="24"/>
      <c r="DJ17" s="24"/>
      <c r="DK17" s="24"/>
      <c r="DL17" s="58"/>
      <c r="DM17" s="58"/>
      <c r="DN17" s="10">
        <f t="shared" si="35"/>
        <v>0</v>
      </c>
      <c r="DO17" s="11">
        <f t="shared" si="11"/>
        <v>0</v>
      </c>
      <c r="DP17" s="56" t="str">
        <f t="shared" si="23"/>
        <v>-----</v>
      </c>
    </row>
    <row r="18" spans="2:120" ht="15" customHeight="1" x14ac:dyDescent="0.25">
      <c r="B18" s="23"/>
      <c r="C18" s="24"/>
      <c r="D18" s="24"/>
      <c r="E18" s="24"/>
      <c r="F18" s="58"/>
      <c r="G18" s="58"/>
      <c r="H18" s="10">
        <f t="shared" si="24"/>
        <v>0</v>
      </c>
      <c r="I18" s="11">
        <f t="shared" si="0"/>
        <v>0</v>
      </c>
      <c r="J18" s="56" t="str">
        <f t="shared" si="12"/>
        <v>-----</v>
      </c>
      <c r="L18" s="23"/>
      <c r="M18" s="24"/>
      <c r="N18" s="24"/>
      <c r="O18" s="24"/>
      <c r="P18" s="58"/>
      <c r="Q18" s="58"/>
      <c r="R18" s="10">
        <f t="shared" si="25"/>
        <v>0</v>
      </c>
      <c r="S18" s="11">
        <f t="shared" si="1"/>
        <v>0</v>
      </c>
      <c r="T18" s="56" t="str">
        <f t="shared" si="13"/>
        <v>-----</v>
      </c>
      <c r="V18" s="23"/>
      <c r="W18" s="24"/>
      <c r="X18" s="24"/>
      <c r="Y18" s="24"/>
      <c r="Z18" s="58"/>
      <c r="AA18" s="58"/>
      <c r="AB18" s="10">
        <f t="shared" si="26"/>
        <v>0</v>
      </c>
      <c r="AC18" s="11">
        <f t="shared" si="2"/>
        <v>0</v>
      </c>
      <c r="AD18" s="56" t="str">
        <f t="shared" si="14"/>
        <v>-----</v>
      </c>
      <c r="AF18" s="23"/>
      <c r="AG18" s="24"/>
      <c r="AH18" s="24"/>
      <c r="AI18" s="24"/>
      <c r="AJ18" s="58"/>
      <c r="AK18" s="58"/>
      <c r="AL18" s="10">
        <f t="shared" si="27"/>
        <v>0</v>
      </c>
      <c r="AM18" s="11">
        <f t="shared" si="3"/>
        <v>0</v>
      </c>
      <c r="AN18" s="56" t="str">
        <f t="shared" si="15"/>
        <v>-----</v>
      </c>
      <c r="AP18" s="23"/>
      <c r="AQ18" s="24"/>
      <c r="AR18" s="24"/>
      <c r="AS18" s="24"/>
      <c r="AT18" s="58"/>
      <c r="AU18" s="58"/>
      <c r="AV18" s="10">
        <f t="shared" si="28"/>
        <v>0</v>
      </c>
      <c r="AW18" s="11">
        <f t="shared" si="4"/>
        <v>0</v>
      </c>
      <c r="AX18" s="56" t="str">
        <f t="shared" si="16"/>
        <v>-----</v>
      </c>
      <c r="AZ18" s="23"/>
      <c r="BA18" s="24"/>
      <c r="BB18" s="24"/>
      <c r="BC18" s="24"/>
      <c r="BD18" s="58"/>
      <c r="BE18" s="58"/>
      <c r="BF18" s="10">
        <f t="shared" si="29"/>
        <v>0</v>
      </c>
      <c r="BG18" s="11">
        <f t="shared" si="5"/>
        <v>0</v>
      </c>
      <c r="BH18" s="56" t="str">
        <f t="shared" si="17"/>
        <v>-----</v>
      </c>
      <c r="BJ18" s="23"/>
      <c r="BK18" s="24"/>
      <c r="BL18" s="24"/>
      <c r="BM18" s="24"/>
      <c r="BN18" s="58"/>
      <c r="BO18" s="58"/>
      <c r="BP18" s="10">
        <f t="shared" si="30"/>
        <v>0</v>
      </c>
      <c r="BQ18" s="11">
        <f t="shared" si="6"/>
        <v>0</v>
      </c>
      <c r="BR18" s="56" t="str">
        <f t="shared" si="18"/>
        <v>-----</v>
      </c>
      <c r="BT18" s="23"/>
      <c r="BU18" s="24"/>
      <c r="BV18" s="24"/>
      <c r="BW18" s="24"/>
      <c r="BX18" s="58"/>
      <c r="BY18" s="58"/>
      <c r="BZ18" s="10">
        <f t="shared" si="31"/>
        <v>0</v>
      </c>
      <c r="CA18" s="11">
        <f t="shared" si="7"/>
        <v>0</v>
      </c>
      <c r="CB18" s="56" t="str">
        <f t="shared" si="19"/>
        <v>-----</v>
      </c>
      <c r="CD18" s="23"/>
      <c r="CE18" s="24"/>
      <c r="CF18" s="24"/>
      <c r="CG18" s="24"/>
      <c r="CH18" s="58"/>
      <c r="CI18" s="58"/>
      <c r="CJ18" s="10">
        <f t="shared" si="32"/>
        <v>0</v>
      </c>
      <c r="CK18" s="11">
        <f t="shared" si="8"/>
        <v>0</v>
      </c>
      <c r="CL18" s="56" t="str">
        <f t="shared" si="20"/>
        <v>-----</v>
      </c>
      <c r="CN18" s="23"/>
      <c r="CO18" s="24"/>
      <c r="CP18" s="24"/>
      <c r="CQ18" s="24"/>
      <c r="CR18" s="58"/>
      <c r="CS18" s="58"/>
      <c r="CT18" s="10">
        <f t="shared" si="33"/>
        <v>0</v>
      </c>
      <c r="CU18" s="11">
        <f t="shared" si="9"/>
        <v>0</v>
      </c>
      <c r="CV18" s="56" t="str">
        <f t="shared" si="21"/>
        <v>-----</v>
      </c>
      <c r="CX18" s="23"/>
      <c r="CY18" s="24"/>
      <c r="CZ18" s="24"/>
      <c r="DA18" s="24"/>
      <c r="DB18" s="58"/>
      <c r="DC18" s="58"/>
      <c r="DD18" s="10">
        <f t="shared" si="34"/>
        <v>0</v>
      </c>
      <c r="DE18" s="11">
        <f t="shared" si="10"/>
        <v>0</v>
      </c>
      <c r="DF18" s="56" t="str">
        <f t="shared" si="22"/>
        <v>-----</v>
      </c>
      <c r="DH18" s="23"/>
      <c r="DI18" s="24"/>
      <c r="DJ18" s="24"/>
      <c r="DK18" s="24"/>
      <c r="DL18" s="58"/>
      <c r="DM18" s="58"/>
      <c r="DN18" s="10">
        <f t="shared" si="35"/>
        <v>0</v>
      </c>
      <c r="DO18" s="11">
        <f t="shared" si="11"/>
        <v>0</v>
      </c>
      <c r="DP18" s="56" t="str">
        <f t="shared" si="23"/>
        <v>-----</v>
      </c>
    </row>
    <row r="19" spans="2:120" x14ac:dyDescent="0.25">
      <c r="B19" s="23"/>
      <c r="C19" s="24"/>
      <c r="D19" s="24"/>
      <c r="E19" s="24"/>
      <c r="F19" s="58"/>
      <c r="G19" s="58"/>
      <c r="H19" s="10">
        <f t="shared" si="24"/>
        <v>0</v>
      </c>
      <c r="I19" s="11">
        <f t="shared" si="0"/>
        <v>0</v>
      </c>
      <c r="J19" s="56" t="str">
        <f t="shared" si="12"/>
        <v>-----</v>
      </c>
      <c r="L19" s="23"/>
      <c r="M19" s="24"/>
      <c r="N19" s="24"/>
      <c r="O19" s="24"/>
      <c r="P19" s="58"/>
      <c r="Q19" s="58"/>
      <c r="R19" s="10">
        <f t="shared" si="25"/>
        <v>0</v>
      </c>
      <c r="S19" s="11">
        <f t="shared" si="1"/>
        <v>0</v>
      </c>
      <c r="T19" s="56" t="str">
        <f t="shared" si="13"/>
        <v>-----</v>
      </c>
      <c r="V19" s="23"/>
      <c r="W19" s="24"/>
      <c r="X19" s="24"/>
      <c r="Y19" s="24"/>
      <c r="Z19" s="58"/>
      <c r="AA19" s="58"/>
      <c r="AB19" s="10">
        <f t="shared" si="26"/>
        <v>0</v>
      </c>
      <c r="AC19" s="11">
        <f t="shared" si="2"/>
        <v>0</v>
      </c>
      <c r="AD19" s="56" t="str">
        <f t="shared" si="14"/>
        <v>-----</v>
      </c>
      <c r="AF19" s="23"/>
      <c r="AG19" s="24"/>
      <c r="AH19" s="24"/>
      <c r="AI19" s="24"/>
      <c r="AJ19" s="58"/>
      <c r="AK19" s="58"/>
      <c r="AL19" s="10">
        <f t="shared" si="27"/>
        <v>0</v>
      </c>
      <c r="AM19" s="11">
        <f t="shared" si="3"/>
        <v>0</v>
      </c>
      <c r="AN19" s="56" t="str">
        <f t="shared" si="15"/>
        <v>-----</v>
      </c>
      <c r="AP19" s="23"/>
      <c r="AQ19" s="24"/>
      <c r="AR19" s="24"/>
      <c r="AS19" s="24"/>
      <c r="AT19" s="58"/>
      <c r="AU19" s="58"/>
      <c r="AV19" s="10">
        <f t="shared" si="28"/>
        <v>0</v>
      </c>
      <c r="AW19" s="11">
        <f t="shared" si="4"/>
        <v>0</v>
      </c>
      <c r="AX19" s="56" t="str">
        <f t="shared" si="16"/>
        <v>-----</v>
      </c>
      <c r="AZ19" s="23"/>
      <c r="BA19" s="24"/>
      <c r="BB19" s="24"/>
      <c r="BC19" s="24"/>
      <c r="BD19" s="58"/>
      <c r="BE19" s="58"/>
      <c r="BF19" s="10">
        <f t="shared" si="29"/>
        <v>0</v>
      </c>
      <c r="BG19" s="11">
        <f t="shared" si="5"/>
        <v>0</v>
      </c>
      <c r="BH19" s="56" t="str">
        <f t="shared" si="17"/>
        <v>-----</v>
      </c>
      <c r="BJ19" s="23"/>
      <c r="BK19" s="24"/>
      <c r="BL19" s="24"/>
      <c r="BM19" s="24"/>
      <c r="BN19" s="58"/>
      <c r="BO19" s="58"/>
      <c r="BP19" s="10">
        <f t="shared" si="30"/>
        <v>0</v>
      </c>
      <c r="BQ19" s="11">
        <f t="shared" si="6"/>
        <v>0</v>
      </c>
      <c r="BR19" s="56" t="str">
        <f t="shared" si="18"/>
        <v>-----</v>
      </c>
      <c r="BT19" s="23"/>
      <c r="BU19" s="24"/>
      <c r="BV19" s="24"/>
      <c r="BW19" s="24"/>
      <c r="BX19" s="58"/>
      <c r="BY19" s="58"/>
      <c r="BZ19" s="10">
        <f t="shared" si="31"/>
        <v>0</v>
      </c>
      <c r="CA19" s="11">
        <f t="shared" si="7"/>
        <v>0</v>
      </c>
      <c r="CB19" s="56" t="str">
        <f t="shared" si="19"/>
        <v>-----</v>
      </c>
      <c r="CD19" s="23"/>
      <c r="CE19" s="24"/>
      <c r="CF19" s="24"/>
      <c r="CG19" s="24"/>
      <c r="CH19" s="58"/>
      <c r="CI19" s="58"/>
      <c r="CJ19" s="10">
        <f t="shared" si="32"/>
        <v>0</v>
      </c>
      <c r="CK19" s="11">
        <f t="shared" si="8"/>
        <v>0</v>
      </c>
      <c r="CL19" s="56" t="str">
        <f t="shared" si="20"/>
        <v>-----</v>
      </c>
      <c r="CN19" s="23"/>
      <c r="CO19" s="24"/>
      <c r="CP19" s="24"/>
      <c r="CQ19" s="24"/>
      <c r="CR19" s="58"/>
      <c r="CS19" s="58"/>
      <c r="CT19" s="10">
        <f t="shared" si="33"/>
        <v>0</v>
      </c>
      <c r="CU19" s="11">
        <f t="shared" si="9"/>
        <v>0</v>
      </c>
      <c r="CV19" s="56" t="str">
        <f t="shared" si="21"/>
        <v>-----</v>
      </c>
      <c r="CX19" s="23"/>
      <c r="CY19" s="24"/>
      <c r="CZ19" s="24"/>
      <c r="DA19" s="24"/>
      <c r="DB19" s="58"/>
      <c r="DC19" s="58"/>
      <c r="DD19" s="10">
        <f t="shared" si="34"/>
        <v>0</v>
      </c>
      <c r="DE19" s="11">
        <f t="shared" si="10"/>
        <v>0</v>
      </c>
      <c r="DF19" s="56" t="str">
        <f t="shared" si="22"/>
        <v>-----</v>
      </c>
      <c r="DH19" s="23"/>
      <c r="DI19" s="24"/>
      <c r="DJ19" s="24"/>
      <c r="DK19" s="24"/>
      <c r="DL19" s="58"/>
      <c r="DM19" s="58"/>
      <c r="DN19" s="10">
        <f t="shared" si="35"/>
        <v>0</v>
      </c>
      <c r="DO19" s="11">
        <f t="shared" si="11"/>
        <v>0</v>
      </c>
      <c r="DP19" s="56" t="str">
        <f t="shared" si="23"/>
        <v>-----</v>
      </c>
    </row>
    <row r="20" spans="2:120" x14ac:dyDescent="0.25">
      <c r="B20" s="23"/>
      <c r="C20" s="24"/>
      <c r="D20" s="24"/>
      <c r="E20" s="24"/>
      <c r="F20" s="58"/>
      <c r="G20" s="58"/>
      <c r="H20" s="10">
        <f t="shared" si="24"/>
        <v>0</v>
      </c>
      <c r="I20" s="11">
        <f t="shared" si="0"/>
        <v>0</v>
      </c>
      <c r="J20" s="56" t="str">
        <f t="shared" si="12"/>
        <v>-----</v>
      </c>
      <c r="L20" s="23"/>
      <c r="M20" s="24"/>
      <c r="N20" s="24"/>
      <c r="O20" s="24"/>
      <c r="P20" s="58"/>
      <c r="Q20" s="58"/>
      <c r="R20" s="10">
        <f t="shared" si="25"/>
        <v>0</v>
      </c>
      <c r="S20" s="11">
        <f t="shared" si="1"/>
        <v>0</v>
      </c>
      <c r="T20" s="56" t="str">
        <f t="shared" si="13"/>
        <v>-----</v>
      </c>
      <c r="V20" s="23"/>
      <c r="W20" s="24"/>
      <c r="X20" s="24"/>
      <c r="Y20" s="24"/>
      <c r="Z20" s="58"/>
      <c r="AA20" s="58"/>
      <c r="AB20" s="10">
        <f t="shared" si="26"/>
        <v>0</v>
      </c>
      <c r="AC20" s="11">
        <f t="shared" si="2"/>
        <v>0</v>
      </c>
      <c r="AD20" s="56" t="str">
        <f t="shared" si="14"/>
        <v>-----</v>
      </c>
      <c r="AF20" s="23"/>
      <c r="AG20" s="24"/>
      <c r="AH20" s="24"/>
      <c r="AI20" s="24"/>
      <c r="AJ20" s="58"/>
      <c r="AK20" s="58"/>
      <c r="AL20" s="10">
        <f t="shared" si="27"/>
        <v>0</v>
      </c>
      <c r="AM20" s="11">
        <f t="shared" si="3"/>
        <v>0</v>
      </c>
      <c r="AN20" s="56" t="str">
        <f t="shared" si="15"/>
        <v>-----</v>
      </c>
      <c r="AP20" s="23"/>
      <c r="AQ20" s="24"/>
      <c r="AR20" s="24"/>
      <c r="AS20" s="24"/>
      <c r="AT20" s="58"/>
      <c r="AU20" s="58"/>
      <c r="AV20" s="10">
        <f t="shared" si="28"/>
        <v>0</v>
      </c>
      <c r="AW20" s="11">
        <f t="shared" si="4"/>
        <v>0</v>
      </c>
      <c r="AX20" s="56" t="str">
        <f t="shared" si="16"/>
        <v>-----</v>
      </c>
      <c r="AZ20" s="23"/>
      <c r="BA20" s="24"/>
      <c r="BB20" s="24"/>
      <c r="BC20" s="24"/>
      <c r="BD20" s="58"/>
      <c r="BE20" s="58"/>
      <c r="BF20" s="10">
        <f t="shared" si="29"/>
        <v>0</v>
      </c>
      <c r="BG20" s="11">
        <f t="shared" si="5"/>
        <v>0</v>
      </c>
      <c r="BH20" s="56" t="str">
        <f t="shared" si="17"/>
        <v>-----</v>
      </c>
      <c r="BJ20" s="23"/>
      <c r="BK20" s="24"/>
      <c r="BL20" s="24"/>
      <c r="BM20" s="24"/>
      <c r="BN20" s="58"/>
      <c r="BO20" s="58"/>
      <c r="BP20" s="10">
        <f t="shared" si="30"/>
        <v>0</v>
      </c>
      <c r="BQ20" s="11">
        <f t="shared" si="6"/>
        <v>0</v>
      </c>
      <c r="BR20" s="56" t="str">
        <f t="shared" si="18"/>
        <v>-----</v>
      </c>
      <c r="BT20" s="23"/>
      <c r="BU20" s="24"/>
      <c r="BV20" s="24"/>
      <c r="BW20" s="24"/>
      <c r="BX20" s="58"/>
      <c r="BY20" s="58"/>
      <c r="BZ20" s="10">
        <f t="shared" si="31"/>
        <v>0</v>
      </c>
      <c r="CA20" s="11">
        <f t="shared" si="7"/>
        <v>0</v>
      </c>
      <c r="CB20" s="56" t="str">
        <f t="shared" si="19"/>
        <v>-----</v>
      </c>
      <c r="CD20" s="23"/>
      <c r="CE20" s="24"/>
      <c r="CF20" s="24"/>
      <c r="CG20" s="24"/>
      <c r="CH20" s="58"/>
      <c r="CI20" s="58"/>
      <c r="CJ20" s="10">
        <f t="shared" si="32"/>
        <v>0</v>
      </c>
      <c r="CK20" s="11">
        <f t="shared" si="8"/>
        <v>0</v>
      </c>
      <c r="CL20" s="56" t="str">
        <f t="shared" si="20"/>
        <v>-----</v>
      </c>
      <c r="CN20" s="23"/>
      <c r="CO20" s="24"/>
      <c r="CP20" s="24"/>
      <c r="CQ20" s="24"/>
      <c r="CR20" s="58"/>
      <c r="CS20" s="58"/>
      <c r="CT20" s="10">
        <f t="shared" si="33"/>
        <v>0</v>
      </c>
      <c r="CU20" s="11">
        <f t="shared" si="9"/>
        <v>0</v>
      </c>
      <c r="CV20" s="56" t="str">
        <f t="shared" si="21"/>
        <v>-----</v>
      </c>
      <c r="CX20" s="23"/>
      <c r="CY20" s="24"/>
      <c r="CZ20" s="24"/>
      <c r="DA20" s="24"/>
      <c r="DB20" s="58"/>
      <c r="DC20" s="58"/>
      <c r="DD20" s="10">
        <f t="shared" si="34"/>
        <v>0</v>
      </c>
      <c r="DE20" s="11">
        <f t="shared" si="10"/>
        <v>0</v>
      </c>
      <c r="DF20" s="56" t="str">
        <f t="shared" si="22"/>
        <v>-----</v>
      </c>
      <c r="DH20" s="23"/>
      <c r="DI20" s="24"/>
      <c r="DJ20" s="24"/>
      <c r="DK20" s="24"/>
      <c r="DL20" s="58"/>
      <c r="DM20" s="58"/>
      <c r="DN20" s="10">
        <f t="shared" si="35"/>
        <v>0</v>
      </c>
      <c r="DO20" s="11">
        <f t="shared" si="11"/>
        <v>0</v>
      </c>
      <c r="DP20" s="56" t="str">
        <f t="shared" si="23"/>
        <v>-----</v>
      </c>
    </row>
    <row r="21" spans="2:120" ht="15" customHeight="1" x14ac:dyDescent="0.25">
      <c r="B21" s="23"/>
      <c r="C21" s="24"/>
      <c r="D21" s="24"/>
      <c r="E21" s="24"/>
      <c r="F21" s="58"/>
      <c r="G21" s="58"/>
      <c r="H21" s="10">
        <f t="shared" si="24"/>
        <v>0</v>
      </c>
      <c r="I21" s="11">
        <f t="shared" si="0"/>
        <v>0</v>
      </c>
      <c r="J21" s="56" t="str">
        <f t="shared" si="12"/>
        <v>-----</v>
      </c>
      <c r="L21" s="23"/>
      <c r="M21" s="24"/>
      <c r="N21" s="24"/>
      <c r="O21" s="24"/>
      <c r="P21" s="58"/>
      <c r="Q21" s="58"/>
      <c r="R21" s="10">
        <f t="shared" si="25"/>
        <v>0</v>
      </c>
      <c r="S21" s="11">
        <f t="shared" si="1"/>
        <v>0</v>
      </c>
      <c r="T21" s="56" t="str">
        <f t="shared" si="13"/>
        <v>-----</v>
      </c>
      <c r="V21" s="23"/>
      <c r="W21" s="24"/>
      <c r="X21" s="24"/>
      <c r="Y21" s="24"/>
      <c r="Z21" s="58"/>
      <c r="AA21" s="58"/>
      <c r="AB21" s="10">
        <f t="shared" si="26"/>
        <v>0</v>
      </c>
      <c r="AC21" s="11">
        <f t="shared" si="2"/>
        <v>0</v>
      </c>
      <c r="AD21" s="56" t="str">
        <f t="shared" si="14"/>
        <v>-----</v>
      </c>
      <c r="AF21" s="23"/>
      <c r="AG21" s="24"/>
      <c r="AH21" s="24"/>
      <c r="AI21" s="24"/>
      <c r="AJ21" s="58"/>
      <c r="AK21" s="58"/>
      <c r="AL21" s="10">
        <f t="shared" si="27"/>
        <v>0</v>
      </c>
      <c r="AM21" s="11">
        <f t="shared" si="3"/>
        <v>0</v>
      </c>
      <c r="AN21" s="56" t="str">
        <f t="shared" si="15"/>
        <v>-----</v>
      </c>
      <c r="AP21" s="23"/>
      <c r="AQ21" s="24"/>
      <c r="AR21" s="24"/>
      <c r="AS21" s="24"/>
      <c r="AT21" s="58"/>
      <c r="AU21" s="58"/>
      <c r="AV21" s="10">
        <f t="shared" si="28"/>
        <v>0</v>
      </c>
      <c r="AW21" s="11">
        <f t="shared" si="4"/>
        <v>0</v>
      </c>
      <c r="AX21" s="56" t="str">
        <f t="shared" si="16"/>
        <v>-----</v>
      </c>
      <c r="AZ21" s="23"/>
      <c r="BA21" s="24"/>
      <c r="BB21" s="24"/>
      <c r="BC21" s="24"/>
      <c r="BD21" s="58"/>
      <c r="BE21" s="58"/>
      <c r="BF21" s="10">
        <f t="shared" si="29"/>
        <v>0</v>
      </c>
      <c r="BG21" s="11">
        <f t="shared" si="5"/>
        <v>0</v>
      </c>
      <c r="BH21" s="56" t="str">
        <f t="shared" si="17"/>
        <v>-----</v>
      </c>
      <c r="BJ21" s="23"/>
      <c r="BK21" s="24"/>
      <c r="BL21" s="24"/>
      <c r="BM21" s="24"/>
      <c r="BN21" s="58"/>
      <c r="BO21" s="58"/>
      <c r="BP21" s="10">
        <f t="shared" si="30"/>
        <v>0</v>
      </c>
      <c r="BQ21" s="11">
        <f t="shared" si="6"/>
        <v>0</v>
      </c>
      <c r="BR21" s="56" t="str">
        <f t="shared" si="18"/>
        <v>-----</v>
      </c>
      <c r="BT21" s="23"/>
      <c r="BU21" s="24"/>
      <c r="BV21" s="24"/>
      <c r="BW21" s="24"/>
      <c r="BX21" s="58"/>
      <c r="BY21" s="58"/>
      <c r="BZ21" s="10">
        <f t="shared" si="31"/>
        <v>0</v>
      </c>
      <c r="CA21" s="11">
        <f t="shared" si="7"/>
        <v>0</v>
      </c>
      <c r="CB21" s="56" t="str">
        <f t="shared" si="19"/>
        <v>-----</v>
      </c>
      <c r="CD21" s="23"/>
      <c r="CE21" s="24"/>
      <c r="CF21" s="24"/>
      <c r="CG21" s="24"/>
      <c r="CH21" s="58"/>
      <c r="CI21" s="58"/>
      <c r="CJ21" s="10">
        <f t="shared" si="32"/>
        <v>0</v>
      </c>
      <c r="CK21" s="11">
        <f t="shared" si="8"/>
        <v>0</v>
      </c>
      <c r="CL21" s="56" t="str">
        <f t="shared" si="20"/>
        <v>-----</v>
      </c>
      <c r="CN21" s="23"/>
      <c r="CO21" s="24"/>
      <c r="CP21" s="24"/>
      <c r="CQ21" s="24"/>
      <c r="CR21" s="58"/>
      <c r="CS21" s="58"/>
      <c r="CT21" s="10">
        <f t="shared" si="33"/>
        <v>0</v>
      </c>
      <c r="CU21" s="11">
        <f t="shared" si="9"/>
        <v>0</v>
      </c>
      <c r="CV21" s="56" t="str">
        <f t="shared" si="21"/>
        <v>-----</v>
      </c>
      <c r="CX21" s="23"/>
      <c r="CY21" s="24"/>
      <c r="CZ21" s="24"/>
      <c r="DA21" s="24"/>
      <c r="DB21" s="58"/>
      <c r="DC21" s="58"/>
      <c r="DD21" s="10">
        <f t="shared" si="34"/>
        <v>0</v>
      </c>
      <c r="DE21" s="11">
        <f t="shared" si="10"/>
        <v>0</v>
      </c>
      <c r="DF21" s="56" t="str">
        <f t="shared" si="22"/>
        <v>-----</v>
      </c>
      <c r="DH21" s="23"/>
      <c r="DI21" s="24"/>
      <c r="DJ21" s="24"/>
      <c r="DK21" s="24"/>
      <c r="DL21" s="58"/>
      <c r="DM21" s="58"/>
      <c r="DN21" s="10">
        <f t="shared" si="35"/>
        <v>0</v>
      </c>
      <c r="DO21" s="11">
        <f t="shared" si="11"/>
        <v>0</v>
      </c>
      <c r="DP21" s="56" t="str">
        <f t="shared" si="23"/>
        <v>-----</v>
      </c>
    </row>
    <row r="22" spans="2:120" x14ac:dyDescent="0.25">
      <c r="B22" s="23"/>
      <c r="C22" s="24"/>
      <c r="D22" s="24"/>
      <c r="E22" s="24"/>
      <c r="F22" s="58"/>
      <c r="G22" s="58"/>
      <c r="H22" s="10">
        <f t="shared" si="24"/>
        <v>0</v>
      </c>
      <c r="I22" s="11">
        <f t="shared" si="0"/>
        <v>0</v>
      </c>
      <c r="J22" s="56" t="str">
        <f t="shared" si="12"/>
        <v>-----</v>
      </c>
      <c r="L22" s="23"/>
      <c r="M22" s="24"/>
      <c r="N22" s="24"/>
      <c r="O22" s="24"/>
      <c r="P22" s="58"/>
      <c r="Q22" s="58"/>
      <c r="R22" s="10">
        <f t="shared" si="25"/>
        <v>0</v>
      </c>
      <c r="S22" s="11">
        <f t="shared" si="1"/>
        <v>0</v>
      </c>
      <c r="T22" s="56" t="str">
        <f t="shared" si="13"/>
        <v>-----</v>
      </c>
      <c r="V22" s="23"/>
      <c r="W22" s="24"/>
      <c r="X22" s="24"/>
      <c r="Y22" s="24"/>
      <c r="Z22" s="58"/>
      <c r="AA22" s="58"/>
      <c r="AB22" s="10">
        <f t="shared" si="26"/>
        <v>0</v>
      </c>
      <c r="AC22" s="11">
        <f t="shared" si="2"/>
        <v>0</v>
      </c>
      <c r="AD22" s="56" t="str">
        <f t="shared" si="14"/>
        <v>-----</v>
      </c>
      <c r="AF22" s="23"/>
      <c r="AG22" s="24"/>
      <c r="AH22" s="24"/>
      <c r="AI22" s="24"/>
      <c r="AJ22" s="58"/>
      <c r="AK22" s="58"/>
      <c r="AL22" s="10">
        <f t="shared" si="27"/>
        <v>0</v>
      </c>
      <c r="AM22" s="11">
        <f t="shared" si="3"/>
        <v>0</v>
      </c>
      <c r="AN22" s="56" t="str">
        <f t="shared" si="15"/>
        <v>-----</v>
      </c>
      <c r="AP22" s="23"/>
      <c r="AQ22" s="24"/>
      <c r="AR22" s="24"/>
      <c r="AS22" s="24"/>
      <c r="AT22" s="58"/>
      <c r="AU22" s="58"/>
      <c r="AV22" s="10">
        <f t="shared" si="28"/>
        <v>0</v>
      </c>
      <c r="AW22" s="11">
        <f t="shared" si="4"/>
        <v>0</v>
      </c>
      <c r="AX22" s="56" t="str">
        <f t="shared" si="16"/>
        <v>-----</v>
      </c>
      <c r="AZ22" s="23"/>
      <c r="BA22" s="24"/>
      <c r="BB22" s="24"/>
      <c r="BC22" s="24"/>
      <c r="BD22" s="58"/>
      <c r="BE22" s="58"/>
      <c r="BF22" s="10">
        <f t="shared" si="29"/>
        <v>0</v>
      </c>
      <c r="BG22" s="11">
        <f t="shared" si="5"/>
        <v>0</v>
      </c>
      <c r="BH22" s="56" t="str">
        <f t="shared" si="17"/>
        <v>-----</v>
      </c>
      <c r="BJ22" s="23"/>
      <c r="BK22" s="24"/>
      <c r="BL22" s="24"/>
      <c r="BM22" s="24"/>
      <c r="BN22" s="58"/>
      <c r="BO22" s="58"/>
      <c r="BP22" s="10">
        <f t="shared" si="30"/>
        <v>0</v>
      </c>
      <c r="BQ22" s="11">
        <f t="shared" si="6"/>
        <v>0</v>
      </c>
      <c r="BR22" s="56" t="str">
        <f t="shared" si="18"/>
        <v>-----</v>
      </c>
      <c r="BT22" s="23"/>
      <c r="BU22" s="24"/>
      <c r="BV22" s="24"/>
      <c r="BW22" s="24"/>
      <c r="BX22" s="58"/>
      <c r="BY22" s="58"/>
      <c r="BZ22" s="10">
        <f t="shared" si="31"/>
        <v>0</v>
      </c>
      <c r="CA22" s="11">
        <f t="shared" si="7"/>
        <v>0</v>
      </c>
      <c r="CB22" s="56" t="str">
        <f t="shared" si="19"/>
        <v>-----</v>
      </c>
      <c r="CD22" s="23"/>
      <c r="CE22" s="24"/>
      <c r="CF22" s="24"/>
      <c r="CG22" s="24"/>
      <c r="CH22" s="58"/>
      <c r="CI22" s="58"/>
      <c r="CJ22" s="10">
        <f t="shared" si="32"/>
        <v>0</v>
      </c>
      <c r="CK22" s="11">
        <f t="shared" si="8"/>
        <v>0</v>
      </c>
      <c r="CL22" s="56" t="str">
        <f t="shared" si="20"/>
        <v>-----</v>
      </c>
      <c r="CN22" s="23"/>
      <c r="CO22" s="24"/>
      <c r="CP22" s="24"/>
      <c r="CQ22" s="24"/>
      <c r="CR22" s="58"/>
      <c r="CS22" s="58"/>
      <c r="CT22" s="10">
        <f t="shared" si="33"/>
        <v>0</v>
      </c>
      <c r="CU22" s="11">
        <f t="shared" si="9"/>
        <v>0</v>
      </c>
      <c r="CV22" s="56" t="str">
        <f t="shared" si="21"/>
        <v>-----</v>
      </c>
      <c r="CX22" s="23"/>
      <c r="CY22" s="24"/>
      <c r="CZ22" s="24"/>
      <c r="DA22" s="24"/>
      <c r="DB22" s="58"/>
      <c r="DC22" s="58"/>
      <c r="DD22" s="10">
        <f t="shared" si="34"/>
        <v>0</v>
      </c>
      <c r="DE22" s="11">
        <f t="shared" si="10"/>
        <v>0</v>
      </c>
      <c r="DF22" s="56" t="str">
        <f t="shared" si="22"/>
        <v>-----</v>
      </c>
      <c r="DH22" s="23"/>
      <c r="DI22" s="24"/>
      <c r="DJ22" s="24"/>
      <c r="DK22" s="24"/>
      <c r="DL22" s="58"/>
      <c r="DM22" s="58"/>
      <c r="DN22" s="10">
        <f t="shared" si="35"/>
        <v>0</v>
      </c>
      <c r="DO22" s="11">
        <f t="shared" si="11"/>
        <v>0</v>
      </c>
      <c r="DP22" s="56" t="str">
        <f t="shared" si="23"/>
        <v>-----</v>
      </c>
    </row>
    <row r="23" spans="2:120" x14ac:dyDescent="0.25">
      <c r="B23" s="23"/>
      <c r="C23" s="24"/>
      <c r="D23" s="24"/>
      <c r="E23" s="24"/>
      <c r="F23" s="58"/>
      <c r="G23" s="58"/>
      <c r="H23" s="10">
        <f t="shared" si="24"/>
        <v>0</v>
      </c>
      <c r="I23" s="11">
        <f t="shared" si="0"/>
        <v>0</v>
      </c>
      <c r="J23" s="56" t="str">
        <f t="shared" si="12"/>
        <v>-----</v>
      </c>
      <c r="L23" s="23"/>
      <c r="M23" s="24"/>
      <c r="N23" s="24"/>
      <c r="O23" s="24"/>
      <c r="P23" s="58"/>
      <c r="Q23" s="58"/>
      <c r="R23" s="10">
        <f t="shared" si="25"/>
        <v>0</v>
      </c>
      <c r="S23" s="11">
        <f t="shared" si="1"/>
        <v>0</v>
      </c>
      <c r="T23" s="56" t="str">
        <f t="shared" si="13"/>
        <v>-----</v>
      </c>
      <c r="V23" s="23"/>
      <c r="W23" s="24"/>
      <c r="X23" s="24"/>
      <c r="Y23" s="24"/>
      <c r="Z23" s="58"/>
      <c r="AA23" s="58"/>
      <c r="AB23" s="10">
        <f t="shared" si="26"/>
        <v>0</v>
      </c>
      <c r="AC23" s="11">
        <f t="shared" si="2"/>
        <v>0</v>
      </c>
      <c r="AD23" s="56" t="str">
        <f t="shared" si="14"/>
        <v>-----</v>
      </c>
      <c r="AF23" s="23"/>
      <c r="AG23" s="24"/>
      <c r="AH23" s="24"/>
      <c r="AI23" s="24"/>
      <c r="AJ23" s="58"/>
      <c r="AK23" s="58"/>
      <c r="AL23" s="10">
        <f t="shared" si="27"/>
        <v>0</v>
      </c>
      <c r="AM23" s="11">
        <f t="shared" si="3"/>
        <v>0</v>
      </c>
      <c r="AN23" s="56" t="str">
        <f t="shared" si="15"/>
        <v>-----</v>
      </c>
      <c r="AP23" s="23"/>
      <c r="AQ23" s="24"/>
      <c r="AR23" s="24"/>
      <c r="AS23" s="24"/>
      <c r="AT23" s="58"/>
      <c r="AU23" s="58"/>
      <c r="AV23" s="10">
        <f t="shared" si="28"/>
        <v>0</v>
      </c>
      <c r="AW23" s="11">
        <f t="shared" si="4"/>
        <v>0</v>
      </c>
      <c r="AX23" s="56" t="str">
        <f t="shared" si="16"/>
        <v>-----</v>
      </c>
      <c r="AZ23" s="23"/>
      <c r="BA23" s="24"/>
      <c r="BB23" s="24"/>
      <c r="BC23" s="24"/>
      <c r="BD23" s="58"/>
      <c r="BE23" s="58"/>
      <c r="BF23" s="10">
        <f t="shared" si="29"/>
        <v>0</v>
      </c>
      <c r="BG23" s="11">
        <f t="shared" si="5"/>
        <v>0</v>
      </c>
      <c r="BH23" s="56" t="str">
        <f t="shared" si="17"/>
        <v>-----</v>
      </c>
      <c r="BJ23" s="23"/>
      <c r="BK23" s="24"/>
      <c r="BL23" s="24"/>
      <c r="BM23" s="24"/>
      <c r="BN23" s="58"/>
      <c r="BO23" s="58"/>
      <c r="BP23" s="10">
        <f t="shared" si="30"/>
        <v>0</v>
      </c>
      <c r="BQ23" s="11">
        <f t="shared" si="6"/>
        <v>0</v>
      </c>
      <c r="BR23" s="56" t="str">
        <f t="shared" si="18"/>
        <v>-----</v>
      </c>
      <c r="BT23" s="23"/>
      <c r="BU23" s="24"/>
      <c r="BV23" s="24"/>
      <c r="BW23" s="24"/>
      <c r="BX23" s="58"/>
      <c r="BY23" s="58"/>
      <c r="BZ23" s="10">
        <f t="shared" si="31"/>
        <v>0</v>
      </c>
      <c r="CA23" s="11">
        <f t="shared" si="7"/>
        <v>0</v>
      </c>
      <c r="CB23" s="56" t="str">
        <f t="shared" si="19"/>
        <v>-----</v>
      </c>
      <c r="CD23" s="23"/>
      <c r="CE23" s="24"/>
      <c r="CF23" s="24"/>
      <c r="CG23" s="24"/>
      <c r="CH23" s="58"/>
      <c r="CI23" s="58"/>
      <c r="CJ23" s="10">
        <f t="shared" si="32"/>
        <v>0</v>
      </c>
      <c r="CK23" s="11">
        <f t="shared" si="8"/>
        <v>0</v>
      </c>
      <c r="CL23" s="56" t="str">
        <f t="shared" si="20"/>
        <v>-----</v>
      </c>
      <c r="CN23" s="23"/>
      <c r="CO23" s="24"/>
      <c r="CP23" s="24"/>
      <c r="CQ23" s="24"/>
      <c r="CR23" s="58"/>
      <c r="CS23" s="58"/>
      <c r="CT23" s="10">
        <f t="shared" si="33"/>
        <v>0</v>
      </c>
      <c r="CU23" s="11">
        <f t="shared" si="9"/>
        <v>0</v>
      </c>
      <c r="CV23" s="56" t="str">
        <f t="shared" si="21"/>
        <v>-----</v>
      </c>
      <c r="CX23" s="23"/>
      <c r="CY23" s="24"/>
      <c r="CZ23" s="24"/>
      <c r="DA23" s="24"/>
      <c r="DB23" s="58"/>
      <c r="DC23" s="58"/>
      <c r="DD23" s="10">
        <f t="shared" si="34"/>
        <v>0</v>
      </c>
      <c r="DE23" s="11">
        <f t="shared" si="10"/>
        <v>0</v>
      </c>
      <c r="DF23" s="56" t="str">
        <f t="shared" si="22"/>
        <v>-----</v>
      </c>
      <c r="DH23" s="23"/>
      <c r="DI23" s="24"/>
      <c r="DJ23" s="24"/>
      <c r="DK23" s="24"/>
      <c r="DL23" s="58"/>
      <c r="DM23" s="58"/>
      <c r="DN23" s="10">
        <f t="shared" si="35"/>
        <v>0</v>
      </c>
      <c r="DO23" s="11">
        <f t="shared" si="11"/>
        <v>0</v>
      </c>
      <c r="DP23" s="56" t="str">
        <f t="shared" si="23"/>
        <v>-----</v>
      </c>
    </row>
    <row r="24" spans="2:120" x14ac:dyDescent="0.25">
      <c r="B24" s="23"/>
      <c r="C24" s="24"/>
      <c r="D24" s="24"/>
      <c r="E24" s="24"/>
      <c r="F24" s="58"/>
      <c r="G24" s="58"/>
      <c r="H24" s="10">
        <f t="shared" si="24"/>
        <v>0</v>
      </c>
      <c r="I24" s="11">
        <f t="shared" si="0"/>
        <v>0</v>
      </c>
      <c r="J24" s="56" t="str">
        <f t="shared" si="12"/>
        <v>-----</v>
      </c>
      <c r="L24" s="23"/>
      <c r="M24" s="24"/>
      <c r="N24" s="24"/>
      <c r="O24" s="24"/>
      <c r="P24" s="58"/>
      <c r="Q24" s="58"/>
      <c r="R24" s="10">
        <f t="shared" si="25"/>
        <v>0</v>
      </c>
      <c r="S24" s="11">
        <f t="shared" si="1"/>
        <v>0</v>
      </c>
      <c r="T24" s="56" t="str">
        <f t="shared" si="13"/>
        <v>-----</v>
      </c>
      <c r="V24" s="23"/>
      <c r="W24" s="24"/>
      <c r="X24" s="24"/>
      <c r="Y24" s="24"/>
      <c r="Z24" s="58"/>
      <c r="AA24" s="58"/>
      <c r="AB24" s="10">
        <f t="shared" si="26"/>
        <v>0</v>
      </c>
      <c r="AC24" s="11">
        <f t="shared" si="2"/>
        <v>0</v>
      </c>
      <c r="AD24" s="56" t="str">
        <f t="shared" si="14"/>
        <v>-----</v>
      </c>
      <c r="AF24" s="23"/>
      <c r="AG24" s="24"/>
      <c r="AH24" s="24"/>
      <c r="AI24" s="24"/>
      <c r="AJ24" s="58"/>
      <c r="AK24" s="58"/>
      <c r="AL24" s="10">
        <f t="shared" si="27"/>
        <v>0</v>
      </c>
      <c r="AM24" s="11">
        <f t="shared" si="3"/>
        <v>0</v>
      </c>
      <c r="AN24" s="56" t="str">
        <f t="shared" si="15"/>
        <v>-----</v>
      </c>
      <c r="AP24" s="23"/>
      <c r="AQ24" s="24"/>
      <c r="AR24" s="24"/>
      <c r="AS24" s="24"/>
      <c r="AT24" s="58"/>
      <c r="AU24" s="58"/>
      <c r="AV24" s="10">
        <f t="shared" si="28"/>
        <v>0</v>
      </c>
      <c r="AW24" s="11">
        <f t="shared" si="4"/>
        <v>0</v>
      </c>
      <c r="AX24" s="56" t="str">
        <f t="shared" si="16"/>
        <v>-----</v>
      </c>
      <c r="AZ24" s="23"/>
      <c r="BA24" s="24"/>
      <c r="BB24" s="24"/>
      <c r="BC24" s="24"/>
      <c r="BD24" s="58"/>
      <c r="BE24" s="58"/>
      <c r="BF24" s="10">
        <f t="shared" si="29"/>
        <v>0</v>
      </c>
      <c r="BG24" s="11">
        <f t="shared" si="5"/>
        <v>0</v>
      </c>
      <c r="BH24" s="56" t="str">
        <f t="shared" si="17"/>
        <v>-----</v>
      </c>
      <c r="BJ24" s="23"/>
      <c r="BK24" s="24"/>
      <c r="BL24" s="24"/>
      <c r="BM24" s="24"/>
      <c r="BN24" s="58"/>
      <c r="BO24" s="58"/>
      <c r="BP24" s="10">
        <f t="shared" si="30"/>
        <v>0</v>
      </c>
      <c r="BQ24" s="11">
        <f t="shared" si="6"/>
        <v>0</v>
      </c>
      <c r="BR24" s="56" t="str">
        <f t="shared" si="18"/>
        <v>-----</v>
      </c>
      <c r="BT24" s="23"/>
      <c r="BU24" s="24"/>
      <c r="BV24" s="24"/>
      <c r="BW24" s="24"/>
      <c r="BX24" s="58"/>
      <c r="BY24" s="58"/>
      <c r="BZ24" s="10">
        <f t="shared" si="31"/>
        <v>0</v>
      </c>
      <c r="CA24" s="11">
        <f t="shared" si="7"/>
        <v>0</v>
      </c>
      <c r="CB24" s="56" t="str">
        <f t="shared" si="19"/>
        <v>-----</v>
      </c>
      <c r="CD24" s="23"/>
      <c r="CE24" s="24"/>
      <c r="CF24" s="24"/>
      <c r="CG24" s="24"/>
      <c r="CH24" s="58"/>
      <c r="CI24" s="58"/>
      <c r="CJ24" s="10">
        <f t="shared" si="32"/>
        <v>0</v>
      </c>
      <c r="CK24" s="11">
        <f t="shared" si="8"/>
        <v>0</v>
      </c>
      <c r="CL24" s="56" t="str">
        <f t="shared" si="20"/>
        <v>-----</v>
      </c>
      <c r="CN24" s="23"/>
      <c r="CO24" s="24"/>
      <c r="CP24" s="24"/>
      <c r="CQ24" s="24"/>
      <c r="CR24" s="58"/>
      <c r="CS24" s="58"/>
      <c r="CT24" s="10">
        <f t="shared" si="33"/>
        <v>0</v>
      </c>
      <c r="CU24" s="11">
        <f t="shared" si="9"/>
        <v>0</v>
      </c>
      <c r="CV24" s="56" t="str">
        <f t="shared" si="21"/>
        <v>-----</v>
      </c>
      <c r="CX24" s="23"/>
      <c r="CY24" s="24"/>
      <c r="CZ24" s="24"/>
      <c r="DA24" s="24"/>
      <c r="DB24" s="58"/>
      <c r="DC24" s="58"/>
      <c r="DD24" s="10">
        <f t="shared" si="34"/>
        <v>0</v>
      </c>
      <c r="DE24" s="11">
        <f t="shared" si="10"/>
        <v>0</v>
      </c>
      <c r="DF24" s="56" t="str">
        <f t="shared" si="22"/>
        <v>-----</v>
      </c>
      <c r="DH24" s="23"/>
      <c r="DI24" s="24"/>
      <c r="DJ24" s="24"/>
      <c r="DK24" s="24"/>
      <c r="DL24" s="58"/>
      <c r="DM24" s="58"/>
      <c r="DN24" s="10">
        <f t="shared" si="35"/>
        <v>0</v>
      </c>
      <c r="DO24" s="11">
        <f t="shared" si="11"/>
        <v>0</v>
      </c>
      <c r="DP24" s="56" t="str">
        <f t="shared" si="23"/>
        <v>-----</v>
      </c>
    </row>
    <row r="25" spans="2:120" x14ac:dyDescent="0.25">
      <c r="B25" s="23"/>
      <c r="C25" s="24"/>
      <c r="D25" s="24"/>
      <c r="E25" s="24"/>
      <c r="F25" s="58"/>
      <c r="G25" s="58"/>
      <c r="H25" s="10">
        <f t="shared" si="24"/>
        <v>0</v>
      </c>
      <c r="I25" s="11">
        <f t="shared" si="0"/>
        <v>0</v>
      </c>
      <c r="J25" s="56" t="str">
        <f t="shared" si="12"/>
        <v>-----</v>
      </c>
      <c r="L25" s="23"/>
      <c r="M25" s="24"/>
      <c r="N25" s="24"/>
      <c r="O25" s="24"/>
      <c r="P25" s="58"/>
      <c r="Q25" s="58"/>
      <c r="R25" s="10">
        <f t="shared" si="25"/>
        <v>0</v>
      </c>
      <c r="S25" s="11">
        <f t="shared" si="1"/>
        <v>0</v>
      </c>
      <c r="T25" s="56" t="str">
        <f t="shared" si="13"/>
        <v>-----</v>
      </c>
      <c r="V25" s="23"/>
      <c r="W25" s="24"/>
      <c r="X25" s="24"/>
      <c r="Y25" s="24"/>
      <c r="Z25" s="58"/>
      <c r="AA25" s="58"/>
      <c r="AB25" s="10">
        <f t="shared" si="26"/>
        <v>0</v>
      </c>
      <c r="AC25" s="11">
        <f t="shared" si="2"/>
        <v>0</v>
      </c>
      <c r="AD25" s="56" t="str">
        <f t="shared" si="14"/>
        <v>-----</v>
      </c>
      <c r="AF25" s="23"/>
      <c r="AG25" s="24"/>
      <c r="AH25" s="24"/>
      <c r="AI25" s="24"/>
      <c r="AJ25" s="58"/>
      <c r="AK25" s="58"/>
      <c r="AL25" s="10">
        <f t="shared" si="27"/>
        <v>0</v>
      </c>
      <c r="AM25" s="11">
        <f t="shared" si="3"/>
        <v>0</v>
      </c>
      <c r="AN25" s="56" t="str">
        <f t="shared" si="15"/>
        <v>-----</v>
      </c>
      <c r="AP25" s="23"/>
      <c r="AQ25" s="24"/>
      <c r="AR25" s="24"/>
      <c r="AS25" s="24"/>
      <c r="AT25" s="58"/>
      <c r="AU25" s="58"/>
      <c r="AV25" s="10">
        <f t="shared" si="28"/>
        <v>0</v>
      </c>
      <c r="AW25" s="11">
        <f t="shared" si="4"/>
        <v>0</v>
      </c>
      <c r="AX25" s="56" t="str">
        <f t="shared" si="16"/>
        <v>-----</v>
      </c>
      <c r="AZ25" s="23"/>
      <c r="BA25" s="24"/>
      <c r="BB25" s="24"/>
      <c r="BC25" s="24"/>
      <c r="BD25" s="58"/>
      <c r="BE25" s="58"/>
      <c r="BF25" s="10">
        <f t="shared" si="29"/>
        <v>0</v>
      </c>
      <c r="BG25" s="11">
        <f t="shared" si="5"/>
        <v>0</v>
      </c>
      <c r="BH25" s="56" t="str">
        <f t="shared" si="17"/>
        <v>-----</v>
      </c>
      <c r="BJ25" s="23"/>
      <c r="BK25" s="24"/>
      <c r="BL25" s="24"/>
      <c r="BM25" s="24"/>
      <c r="BN25" s="58"/>
      <c r="BO25" s="58"/>
      <c r="BP25" s="10">
        <f t="shared" si="30"/>
        <v>0</v>
      </c>
      <c r="BQ25" s="11">
        <f t="shared" si="6"/>
        <v>0</v>
      </c>
      <c r="BR25" s="56" t="str">
        <f t="shared" si="18"/>
        <v>-----</v>
      </c>
      <c r="BT25" s="23"/>
      <c r="BU25" s="24"/>
      <c r="BV25" s="24"/>
      <c r="BW25" s="24"/>
      <c r="BX25" s="58"/>
      <c r="BY25" s="58"/>
      <c r="BZ25" s="10">
        <f t="shared" si="31"/>
        <v>0</v>
      </c>
      <c r="CA25" s="11">
        <f t="shared" si="7"/>
        <v>0</v>
      </c>
      <c r="CB25" s="56" t="str">
        <f t="shared" si="19"/>
        <v>-----</v>
      </c>
      <c r="CD25" s="23"/>
      <c r="CE25" s="24"/>
      <c r="CF25" s="24"/>
      <c r="CG25" s="24"/>
      <c r="CH25" s="58"/>
      <c r="CI25" s="58"/>
      <c r="CJ25" s="10">
        <f t="shared" si="32"/>
        <v>0</v>
      </c>
      <c r="CK25" s="11">
        <f t="shared" si="8"/>
        <v>0</v>
      </c>
      <c r="CL25" s="56" t="str">
        <f t="shared" si="20"/>
        <v>-----</v>
      </c>
      <c r="CN25" s="23"/>
      <c r="CO25" s="24"/>
      <c r="CP25" s="24"/>
      <c r="CQ25" s="24"/>
      <c r="CR25" s="58"/>
      <c r="CS25" s="58"/>
      <c r="CT25" s="10">
        <f t="shared" si="33"/>
        <v>0</v>
      </c>
      <c r="CU25" s="11">
        <f t="shared" si="9"/>
        <v>0</v>
      </c>
      <c r="CV25" s="56" t="str">
        <f t="shared" si="21"/>
        <v>-----</v>
      </c>
      <c r="CX25" s="23"/>
      <c r="CY25" s="24"/>
      <c r="CZ25" s="24"/>
      <c r="DA25" s="24"/>
      <c r="DB25" s="58"/>
      <c r="DC25" s="58"/>
      <c r="DD25" s="10">
        <f t="shared" si="34"/>
        <v>0</v>
      </c>
      <c r="DE25" s="11">
        <f t="shared" si="10"/>
        <v>0</v>
      </c>
      <c r="DF25" s="56" t="str">
        <f t="shared" si="22"/>
        <v>-----</v>
      </c>
      <c r="DH25" s="23"/>
      <c r="DI25" s="24"/>
      <c r="DJ25" s="24"/>
      <c r="DK25" s="24"/>
      <c r="DL25" s="58"/>
      <c r="DM25" s="58"/>
      <c r="DN25" s="10">
        <f t="shared" si="35"/>
        <v>0</v>
      </c>
      <c r="DO25" s="11">
        <f t="shared" si="11"/>
        <v>0</v>
      </c>
      <c r="DP25" s="56" t="str">
        <f t="shared" si="23"/>
        <v>-----</v>
      </c>
    </row>
    <row r="26" spans="2:120" x14ac:dyDescent="0.25">
      <c r="B26" s="23"/>
      <c r="C26" s="24"/>
      <c r="D26" s="24"/>
      <c r="E26" s="24"/>
      <c r="F26" s="58"/>
      <c r="G26" s="58"/>
      <c r="H26" s="10">
        <f t="shared" si="24"/>
        <v>0</v>
      </c>
      <c r="I26" s="11">
        <f t="shared" si="0"/>
        <v>0</v>
      </c>
      <c r="J26" s="56" t="str">
        <f t="shared" si="12"/>
        <v>-----</v>
      </c>
      <c r="L26" s="23"/>
      <c r="M26" s="24"/>
      <c r="N26" s="24"/>
      <c r="O26" s="24"/>
      <c r="P26" s="58"/>
      <c r="Q26" s="58"/>
      <c r="R26" s="10">
        <f t="shared" si="25"/>
        <v>0</v>
      </c>
      <c r="S26" s="11">
        <f t="shared" si="1"/>
        <v>0</v>
      </c>
      <c r="T26" s="56" t="str">
        <f t="shared" si="13"/>
        <v>-----</v>
      </c>
      <c r="V26" s="23"/>
      <c r="W26" s="24"/>
      <c r="X26" s="24"/>
      <c r="Y26" s="24"/>
      <c r="Z26" s="58"/>
      <c r="AA26" s="58"/>
      <c r="AB26" s="10">
        <f t="shared" si="26"/>
        <v>0</v>
      </c>
      <c r="AC26" s="11">
        <f t="shared" si="2"/>
        <v>0</v>
      </c>
      <c r="AD26" s="56" t="str">
        <f t="shared" si="14"/>
        <v>-----</v>
      </c>
      <c r="AF26" s="23"/>
      <c r="AG26" s="24"/>
      <c r="AH26" s="24"/>
      <c r="AI26" s="24"/>
      <c r="AJ26" s="58"/>
      <c r="AK26" s="58"/>
      <c r="AL26" s="10">
        <f t="shared" si="27"/>
        <v>0</v>
      </c>
      <c r="AM26" s="11">
        <f t="shared" si="3"/>
        <v>0</v>
      </c>
      <c r="AN26" s="56" t="str">
        <f t="shared" si="15"/>
        <v>-----</v>
      </c>
      <c r="AP26" s="23"/>
      <c r="AQ26" s="24"/>
      <c r="AR26" s="24"/>
      <c r="AS26" s="24"/>
      <c r="AT26" s="58"/>
      <c r="AU26" s="58"/>
      <c r="AV26" s="10">
        <f t="shared" si="28"/>
        <v>0</v>
      </c>
      <c r="AW26" s="11">
        <f t="shared" si="4"/>
        <v>0</v>
      </c>
      <c r="AX26" s="56" t="str">
        <f t="shared" si="16"/>
        <v>-----</v>
      </c>
      <c r="AZ26" s="23"/>
      <c r="BA26" s="24"/>
      <c r="BB26" s="24"/>
      <c r="BC26" s="24"/>
      <c r="BD26" s="58"/>
      <c r="BE26" s="58"/>
      <c r="BF26" s="10">
        <f t="shared" si="29"/>
        <v>0</v>
      </c>
      <c r="BG26" s="11">
        <f t="shared" si="5"/>
        <v>0</v>
      </c>
      <c r="BH26" s="56" t="str">
        <f t="shared" si="17"/>
        <v>-----</v>
      </c>
      <c r="BJ26" s="23"/>
      <c r="BK26" s="24"/>
      <c r="BL26" s="24"/>
      <c r="BM26" s="24"/>
      <c r="BN26" s="58"/>
      <c r="BO26" s="58"/>
      <c r="BP26" s="10">
        <f t="shared" si="30"/>
        <v>0</v>
      </c>
      <c r="BQ26" s="11">
        <f t="shared" si="6"/>
        <v>0</v>
      </c>
      <c r="BR26" s="56" t="str">
        <f t="shared" si="18"/>
        <v>-----</v>
      </c>
      <c r="BT26" s="23"/>
      <c r="BU26" s="24"/>
      <c r="BV26" s="24"/>
      <c r="BW26" s="24"/>
      <c r="BX26" s="58"/>
      <c r="BY26" s="58"/>
      <c r="BZ26" s="10">
        <f t="shared" si="31"/>
        <v>0</v>
      </c>
      <c r="CA26" s="11">
        <f t="shared" si="7"/>
        <v>0</v>
      </c>
      <c r="CB26" s="56" t="str">
        <f t="shared" si="19"/>
        <v>-----</v>
      </c>
      <c r="CD26" s="23"/>
      <c r="CE26" s="24"/>
      <c r="CF26" s="24"/>
      <c r="CG26" s="24"/>
      <c r="CH26" s="58"/>
      <c r="CI26" s="58"/>
      <c r="CJ26" s="10">
        <f t="shared" si="32"/>
        <v>0</v>
      </c>
      <c r="CK26" s="11">
        <f t="shared" si="8"/>
        <v>0</v>
      </c>
      <c r="CL26" s="56" t="str">
        <f t="shared" si="20"/>
        <v>-----</v>
      </c>
      <c r="CN26" s="23"/>
      <c r="CO26" s="24"/>
      <c r="CP26" s="24"/>
      <c r="CQ26" s="24"/>
      <c r="CR26" s="58"/>
      <c r="CS26" s="58"/>
      <c r="CT26" s="10">
        <f t="shared" si="33"/>
        <v>0</v>
      </c>
      <c r="CU26" s="11">
        <f t="shared" si="9"/>
        <v>0</v>
      </c>
      <c r="CV26" s="56" t="str">
        <f t="shared" si="21"/>
        <v>-----</v>
      </c>
      <c r="CX26" s="23"/>
      <c r="CY26" s="24"/>
      <c r="CZ26" s="24"/>
      <c r="DA26" s="24"/>
      <c r="DB26" s="58"/>
      <c r="DC26" s="58"/>
      <c r="DD26" s="10">
        <f t="shared" si="34"/>
        <v>0</v>
      </c>
      <c r="DE26" s="11">
        <f t="shared" si="10"/>
        <v>0</v>
      </c>
      <c r="DF26" s="56" t="str">
        <f t="shared" si="22"/>
        <v>-----</v>
      </c>
      <c r="DH26" s="23"/>
      <c r="DI26" s="24"/>
      <c r="DJ26" s="24"/>
      <c r="DK26" s="24"/>
      <c r="DL26" s="58"/>
      <c r="DM26" s="58"/>
      <c r="DN26" s="10">
        <f t="shared" si="35"/>
        <v>0</v>
      </c>
      <c r="DO26" s="11">
        <f t="shared" si="11"/>
        <v>0</v>
      </c>
      <c r="DP26" s="56" t="str">
        <f t="shared" si="23"/>
        <v>-----</v>
      </c>
    </row>
    <row r="27" spans="2:120" x14ac:dyDescent="0.25">
      <c r="B27" s="23"/>
      <c r="C27" s="24"/>
      <c r="D27" s="24"/>
      <c r="E27" s="24"/>
      <c r="F27" s="58"/>
      <c r="G27" s="58"/>
      <c r="H27" s="10">
        <f t="shared" si="24"/>
        <v>0</v>
      </c>
      <c r="I27" s="11">
        <f t="shared" si="0"/>
        <v>0</v>
      </c>
      <c r="J27" s="56" t="str">
        <f t="shared" si="12"/>
        <v>-----</v>
      </c>
      <c r="L27" s="23"/>
      <c r="M27" s="24"/>
      <c r="N27" s="24"/>
      <c r="O27" s="24"/>
      <c r="P27" s="58"/>
      <c r="Q27" s="58"/>
      <c r="R27" s="10">
        <f t="shared" si="25"/>
        <v>0</v>
      </c>
      <c r="S27" s="11">
        <f t="shared" si="1"/>
        <v>0</v>
      </c>
      <c r="T27" s="56" t="str">
        <f t="shared" si="13"/>
        <v>-----</v>
      </c>
      <c r="V27" s="23"/>
      <c r="W27" s="24"/>
      <c r="X27" s="24"/>
      <c r="Y27" s="24"/>
      <c r="Z27" s="58"/>
      <c r="AA27" s="58"/>
      <c r="AB27" s="10">
        <f t="shared" si="26"/>
        <v>0</v>
      </c>
      <c r="AC27" s="11">
        <f t="shared" si="2"/>
        <v>0</v>
      </c>
      <c r="AD27" s="56" t="str">
        <f t="shared" si="14"/>
        <v>-----</v>
      </c>
      <c r="AF27" s="23"/>
      <c r="AG27" s="24"/>
      <c r="AH27" s="24"/>
      <c r="AI27" s="24"/>
      <c r="AJ27" s="58"/>
      <c r="AK27" s="58"/>
      <c r="AL27" s="10">
        <f t="shared" si="27"/>
        <v>0</v>
      </c>
      <c r="AM27" s="11">
        <f t="shared" si="3"/>
        <v>0</v>
      </c>
      <c r="AN27" s="56" t="str">
        <f t="shared" si="15"/>
        <v>-----</v>
      </c>
      <c r="AP27" s="23"/>
      <c r="AQ27" s="24"/>
      <c r="AR27" s="24"/>
      <c r="AS27" s="24"/>
      <c r="AT27" s="58"/>
      <c r="AU27" s="58"/>
      <c r="AV27" s="10">
        <f t="shared" si="28"/>
        <v>0</v>
      </c>
      <c r="AW27" s="11">
        <f t="shared" si="4"/>
        <v>0</v>
      </c>
      <c r="AX27" s="56" t="str">
        <f t="shared" si="16"/>
        <v>-----</v>
      </c>
      <c r="AZ27" s="23"/>
      <c r="BA27" s="24"/>
      <c r="BB27" s="24"/>
      <c r="BC27" s="24"/>
      <c r="BD27" s="58"/>
      <c r="BE27" s="58"/>
      <c r="BF27" s="10">
        <f t="shared" si="29"/>
        <v>0</v>
      </c>
      <c r="BG27" s="11">
        <f t="shared" si="5"/>
        <v>0</v>
      </c>
      <c r="BH27" s="56" t="str">
        <f t="shared" si="17"/>
        <v>-----</v>
      </c>
      <c r="BJ27" s="23"/>
      <c r="BK27" s="24"/>
      <c r="BL27" s="24"/>
      <c r="BM27" s="24"/>
      <c r="BN27" s="58"/>
      <c r="BO27" s="58"/>
      <c r="BP27" s="10">
        <f t="shared" si="30"/>
        <v>0</v>
      </c>
      <c r="BQ27" s="11">
        <f t="shared" si="6"/>
        <v>0</v>
      </c>
      <c r="BR27" s="56" t="str">
        <f t="shared" si="18"/>
        <v>-----</v>
      </c>
      <c r="BT27" s="23"/>
      <c r="BU27" s="24"/>
      <c r="BV27" s="24"/>
      <c r="BW27" s="24"/>
      <c r="BX27" s="58"/>
      <c r="BY27" s="58"/>
      <c r="BZ27" s="10">
        <f t="shared" si="31"/>
        <v>0</v>
      </c>
      <c r="CA27" s="11">
        <f t="shared" si="7"/>
        <v>0</v>
      </c>
      <c r="CB27" s="56" t="str">
        <f t="shared" si="19"/>
        <v>-----</v>
      </c>
      <c r="CD27" s="23"/>
      <c r="CE27" s="24"/>
      <c r="CF27" s="24"/>
      <c r="CG27" s="24"/>
      <c r="CH27" s="58"/>
      <c r="CI27" s="58"/>
      <c r="CJ27" s="10">
        <f t="shared" si="32"/>
        <v>0</v>
      </c>
      <c r="CK27" s="11">
        <f t="shared" si="8"/>
        <v>0</v>
      </c>
      <c r="CL27" s="56" t="str">
        <f t="shared" si="20"/>
        <v>-----</v>
      </c>
      <c r="CN27" s="23"/>
      <c r="CO27" s="24"/>
      <c r="CP27" s="24"/>
      <c r="CQ27" s="24"/>
      <c r="CR27" s="58"/>
      <c r="CS27" s="58"/>
      <c r="CT27" s="10">
        <f t="shared" si="33"/>
        <v>0</v>
      </c>
      <c r="CU27" s="11">
        <f t="shared" si="9"/>
        <v>0</v>
      </c>
      <c r="CV27" s="56" t="str">
        <f t="shared" si="21"/>
        <v>-----</v>
      </c>
      <c r="CX27" s="23"/>
      <c r="CY27" s="24"/>
      <c r="CZ27" s="24"/>
      <c r="DA27" s="24"/>
      <c r="DB27" s="58"/>
      <c r="DC27" s="58"/>
      <c r="DD27" s="10">
        <f t="shared" si="34"/>
        <v>0</v>
      </c>
      <c r="DE27" s="11">
        <f t="shared" si="10"/>
        <v>0</v>
      </c>
      <c r="DF27" s="56" t="str">
        <f t="shared" si="22"/>
        <v>-----</v>
      </c>
      <c r="DH27" s="23"/>
      <c r="DI27" s="24"/>
      <c r="DJ27" s="24"/>
      <c r="DK27" s="24"/>
      <c r="DL27" s="58"/>
      <c r="DM27" s="58"/>
      <c r="DN27" s="10">
        <f t="shared" si="35"/>
        <v>0</v>
      </c>
      <c r="DO27" s="11">
        <f t="shared" si="11"/>
        <v>0</v>
      </c>
      <c r="DP27" s="56" t="str">
        <f t="shared" si="23"/>
        <v>-----</v>
      </c>
    </row>
    <row r="28" spans="2:120" x14ac:dyDescent="0.25">
      <c r="B28" s="23"/>
      <c r="C28" s="24"/>
      <c r="D28" s="24"/>
      <c r="E28" s="24"/>
      <c r="F28" s="58"/>
      <c r="G28" s="58"/>
      <c r="H28" s="10">
        <f t="shared" si="24"/>
        <v>0</v>
      </c>
      <c r="I28" s="11">
        <f t="shared" si="0"/>
        <v>0</v>
      </c>
      <c r="J28" s="56" t="str">
        <f t="shared" si="12"/>
        <v>-----</v>
      </c>
      <c r="L28" s="23"/>
      <c r="M28" s="24"/>
      <c r="N28" s="24"/>
      <c r="O28" s="24"/>
      <c r="P28" s="58"/>
      <c r="Q28" s="58"/>
      <c r="R28" s="10">
        <f t="shared" si="25"/>
        <v>0</v>
      </c>
      <c r="S28" s="11">
        <f t="shared" si="1"/>
        <v>0</v>
      </c>
      <c r="T28" s="56" t="str">
        <f t="shared" si="13"/>
        <v>-----</v>
      </c>
      <c r="V28" s="23"/>
      <c r="W28" s="24"/>
      <c r="X28" s="24"/>
      <c r="Y28" s="24"/>
      <c r="Z28" s="58"/>
      <c r="AA28" s="58"/>
      <c r="AB28" s="10">
        <f t="shared" si="26"/>
        <v>0</v>
      </c>
      <c r="AC28" s="11">
        <f t="shared" si="2"/>
        <v>0</v>
      </c>
      <c r="AD28" s="56" t="str">
        <f t="shared" si="14"/>
        <v>-----</v>
      </c>
      <c r="AF28" s="23"/>
      <c r="AG28" s="24"/>
      <c r="AH28" s="24"/>
      <c r="AI28" s="24"/>
      <c r="AJ28" s="58"/>
      <c r="AK28" s="58"/>
      <c r="AL28" s="10">
        <f t="shared" si="27"/>
        <v>0</v>
      </c>
      <c r="AM28" s="11">
        <f t="shared" si="3"/>
        <v>0</v>
      </c>
      <c r="AN28" s="56" t="str">
        <f t="shared" si="15"/>
        <v>-----</v>
      </c>
      <c r="AP28" s="23"/>
      <c r="AQ28" s="24"/>
      <c r="AR28" s="24"/>
      <c r="AS28" s="24"/>
      <c r="AT28" s="58"/>
      <c r="AU28" s="58"/>
      <c r="AV28" s="10">
        <f t="shared" si="28"/>
        <v>0</v>
      </c>
      <c r="AW28" s="11">
        <f t="shared" si="4"/>
        <v>0</v>
      </c>
      <c r="AX28" s="56" t="str">
        <f t="shared" si="16"/>
        <v>-----</v>
      </c>
      <c r="AZ28" s="23"/>
      <c r="BA28" s="24"/>
      <c r="BB28" s="24"/>
      <c r="BC28" s="24"/>
      <c r="BD28" s="58"/>
      <c r="BE28" s="58"/>
      <c r="BF28" s="10">
        <f t="shared" si="29"/>
        <v>0</v>
      </c>
      <c r="BG28" s="11">
        <f t="shared" si="5"/>
        <v>0</v>
      </c>
      <c r="BH28" s="56" t="str">
        <f t="shared" si="17"/>
        <v>-----</v>
      </c>
      <c r="BJ28" s="23"/>
      <c r="BK28" s="24"/>
      <c r="BL28" s="24"/>
      <c r="BM28" s="24"/>
      <c r="BN28" s="58"/>
      <c r="BO28" s="58"/>
      <c r="BP28" s="10">
        <f t="shared" si="30"/>
        <v>0</v>
      </c>
      <c r="BQ28" s="11">
        <f t="shared" si="6"/>
        <v>0</v>
      </c>
      <c r="BR28" s="56" t="str">
        <f t="shared" si="18"/>
        <v>-----</v>
      </c>
      <c r="BT28" s="23"/>
      <c r="BU28" s="24"/>
      <c r="BV28" s="24"/>
      <c r="BW28" s="24"/>
      <c r="BX28" s="58"/>
      <c r="BY28" s="58"/>
      <c r="BZ28" s="10">
        <f t="shared" si="31"/>
        <v>0</v>
      </c>
      <c r="CA28" s="11">
        <f t="shared" si="7"/>
        <v>0</v>
      </c>
      <c r="CB28" s="56" t="str">
        <f t="shared" si="19"/>
        <v>-----</v>
      </c>
      <c r="CD28" s="23"/>
      <c r="CE28" s="24"/>
      <c r="CF28" s="24"/>
      <c r="CG28" s="24"/>
      <c r="CH28" s="58"/>
      <c r="CI28" s="58"/>
      <c r="CJ28" s="10">
        <f t="shared" si="32"/>
        <v>0</v>
      </c>
      <c r="CK28" s="11">
        <f t="shared" si="8"/>
        <v>0</v>
      </c>
      <c r="CL28" s="56" t="str">
        <f t="shared" si="20"/>
        <v>-----</v>
      </c>
      <c r="CN28" s="23"/>
      <c r="CO28" s="24"/>
      <c r="CP28" s="24"/>
      <c r="CQ28" s="24"/>
      <c r="CR28" s="58"/>
      <c r="CS28" s="58"/>
      <c r="CT28" s="10">
        <f t="shared" si="33"/>
        <v>0</v>
      </c>
      <c r="CU28" s="11">
        <f t="shared" si="9"/>
        <v>0</v>
      </c>
      <c r="CV28" s="56" t="str">
        <f t="shared" si="21"/>
        <v>-----</v>
      </c>
      <c r="CX28" s="23"/>
      <c r="CY28" s="24"/>
      <c r="CZ28" s="24"/>
      <c r="DA28" s="24"/>
      <c r="DB28" s="58"/>
      <c r="DC28" s="58"/>
      <c r="DD28" s="10">
        <f t="shared" si="34"/>
        <v>0</v>
      </c>
      <c r="DE28" s="11">
        <f t="shared" si="10"/>
        <v>0</v>
      </c>
      <c r="DF28" s="56" t="str">
        <f t="shared" si="22"/>
        <v>-----</v>
      </c>
      <c r="DH28" s="23"/>
      <c r="DI28" s="24"/>
      <c r="DJ28" s="24"/>
      <c r="DK28" s="24"/>
      <c r="DL28" s="58"/>
      <c r="DM28" s="58"/>
      <c r="DN28" s="10">
        <f t="shared" si="35"/>
        <v>0</v>
      </c>
      <c r="DO28" s="11">
        <f t="shared" si="11"/>
        <v>0</v>
      </c>
      <c r="DP28" s="56" t="str">
        <f t="shared" si="23"/>
        <v>-----</v>
      </c>
    </row>
    <row r="29" spans="2:120" x14ac:dyDescent="0.25">
      <c r="B29" s="23"/>
      <c r="C29" s="24"/>
      <c r="D29" s="24"/>
      <c r="E29" s="24"/>
      <c r="F29" s="58"/>
      <c r="G29" s="58"/>
      <c r="H29" s="10">
        <f t="shared" si="24"/>
        <v>0</v>
      </c>
      <c r="I29" s="11">
        <f t="shared" si="0"/>
        <v>0</v>
      </c>
      <c r="J29" s="56" t="str">
        <f t="shared" si="12"/>
        <v>-----</v>
      </c>
      <c r="L29" s="23"/>
      <c r="M29" s="24"/>
      <c r="N29" s="24"/>
      <c r="O29" s="24"/>
      <c r="P29" s="58"/>
      <c r="Q29" s="58"/>
      <c r="R29" s="10">
        <f t="shared" si="25"/>
        <v>0</v>
      </c>
      <c r="S29" s="11">
        <f t="shared" si="1"/>
        <v>0</v>
      </c>
      <c r="T29" s="56" t="str">
        <f t="shared" si="13"/>
        <v>-----</v>
      </c>
      <c r="V29" s="23"/>
      <c r="W29" s="24"/>
      <c r="X29" s="24"/>
      <c r="Y29" s="24"/>
      <c r="Z29" s="58"/>
      <c r="AA29" s="58"/>
      <c r="AB29" s="10">
        <f t="shared" si="26"/>
        <v>0</v>
      </c>
      <c r="AC29" s="11">
        <f t="shared" si="2"/>
        <v>0</v>
      </c>
      <c r="AD29" s="56" t="str">
        <f t="shared" si="14"/>
        <v>-----</v>
      </c>
      <c r="AF29" s="23"/>
      <c r="AG29" s="24"/>
      <c r="AH29" s="24"/>
      <c r="AI29" s="24"/>
      <c r="AJ29" s="58"/>
      <c r="AK29" s="58"/>
      <c r="AL29" s="10">
        <f t="shared" si="27"/>
        <v>0</v>
      </c>
      <c r="AM29" s="11">
        <f t="shared" si="3"/>
        <v>0</v>
      </c>
      <c r="AN29" s="56" t="str">
        <f t="shared" si="15"/>
        <v>-----</v>
      </c>
      <c r="AP29" s="23"/>
      <c r="AQ29" s="24"/>
      <c r="AR29" s="24"/>
      <c r="AS29" s="24"/>
      <c r="AT29" s="58"/>
      <c r="AU29" s="58"/>
      <c r="AV29" s="10">
        <f t="shared" si="28"/>
        <v>0</v>
      </c>
      <c r="AW29" s="11">
        <f t="shared" si="4"/>
        <v>0</v>
      </c>
      <c r="AX29" s="56" t="str">
        <f t="shared" si="16"/>
        <v>-----</v>
      </c>
      <c r="AZ29" s="23"/>
      <c r="BA29" s="24"/>
      <c r="BB29" s="24"/>
      <c r="BC29" s="24"/>
      <c r="BD29" s="58"/>
      <c r="BE29" s="58"/>
      <c r="BF29" s="10">
        <f t="shared" si="29"/>
        <v>0</v>
      </c>
      <c r="BG29" s="11">
        <f t="shared" si="5"/>
        <v>0</v>
      </c>
      <c r="BH29" s="56" t="str">
        <f t="shared" si="17"/>
        <v>-----</v>
      </c>
      <c r="BJ29" s="23"/>
      <c r="BK29" s="24"/>
      <c r="BL29" s="24"/>
      <c r="BM29" s="24"/>
      <c r="BN29" s="58"/>
      <c r="BO29" s="58"/>
      <c r="BP29" s="10">
        <f t="shared" si="30"/>
        <v>0</v>
      </c>
      <c r="BQ29" s="11">
        <f t="shared" si="6"/>
        <v>0</v>
      </c>
      <c r="BR29" s="56" t="str">
        <f t="shared" si="18"/>
        <v>-----</v>
      </c>
      <c r="BT29" s="23"/>
      <c r="BU29" s="24"/>
      <c r="BV29" s="24"/>
      <c r="BW29" s="24"/>
      <c r="BX29" s="58"/>
      <c r="BY29" s="58"/>
      <c r="BZ29" s="10">
        <f t="shared" si="31"/>
        <v>0</v>
      </c>
      <c r="CA29" s="11">
        <f t="shared" si="7"/>
        <v>0</v>
      </c>
      <c r="CB29" s="56" t="str">
        <f t="shared" si="19"/>
        <v>-----</v>
      </c>
      <c r="CD29" s="23"/>
      <c r="CE29" s="24"/>
      <c r="CF29" s="24"/>
      <c r="CG29" s="24"/>
      <c r="CH29" s="58"/>
      <c r="CI29" s="58"/>
      <c r="CJ29" s="10">
        <f t="shared" si="32"/>
        <v>0</v>
      </c>
      <c r="CK29" s="11">
        <f t="shared" si="8"/>
        <v>0</v>
      </c>
      <c r="CL29" s="56" t="str">
        <f t="shared" si="20"/>
        <v>-----</v>
      </c>
      <c r="CN29" s="23"/>
      <c r="CO29" s="24"/>
      <c r="CP29" s="24"/>
      <c r="CQ29" s="24"/>
      <c r="CR29" s="58"/>
      <c r="CS29" s="58"/>
      <c r="CT29" s="10">
        <f t="shared" si="33"/>
        <v>0</v>
      </c>
      <c r="CU29" s="11">
        <f t="shared" si="9"/>
        <v>0</v>
      </c>
      <c r="CV29" s="56" t="str">
        <f t="shared" si="21"/>
        <v>-----</v>
      </c>
      <c r="CX29" s="23"/>
      <c r="CY29" s="24"/>
      <c r="CZ29" s="24"/>
      <c r="DA29" s="24"/>
      <c r="DB29" s="58"/>
      <c r="DC29" s="58"/>
      <c r="DD29" s="10">
        <f t="shared" si="34"/>
        <v>0</v>
      </c>
      <c r="DE29" s="11">
        <f t="shared" si="10"/>
        <v>0</v>
      </c>
      <c r="DF29" s="56" t="str">
        <f t="shared" si="22"/>
        <v>-----</v>
      </c>
      <c r="DH29" s="23"/>
      <c r="DI29" s="24"/>
      <c r="DJ29" s="24"/>
      <c r="DK29" s="24"/>
      <c r="DL29" s="58"/>
      <c r="DM29" s="58"/>
      <c r="DN29" s="10">
        <f t="shared" si="35"/>
        <v>0</v>
      </c>
      <c r="DO29" s="11">
        <f t="shared" si="11"/>
        <v>0</v>
      </c>
      <c r="DP29" s="56" t="str">
        <f t="shared" si="23"/>
        <v>-----</v>
      </c>
    </row>
    <row r="30" spans="2:120" x14ac:dyDescent="0.25">
      <c r="B30" s="23"/>
      <c r="C30" s="24"/>
      <c r="D30" s="24"/>
      <c r="E30" s="24"/>
      <c r="F30" s="58"/>
      <c r="G30" s="58"/>
      <c r="H30" s="10">
        <f t="shared" si="24"/>
        <v>0</v>
      </c>
      <c r="I30" s="11">
        <f t="shared" si="0"/>
        <v>0</v>
      </c>
      <c r="J30" s="56" t="str">
        <f t="shared" si="12"/>
        <v>-----</v>
      </c>
      <c r="L30" s="23"/>
      <c r="M30" s="24"/>
      <c r="N30" s="24"/>
      <c r="O30" s="24"/>
      <c r="P30" s="58"/>
      <c r="Q30" s="58"/>
      <c r="R30" s="10">
        <f t="shared" si="25"/>
        <v>0</v>
      </c>
      <c r="S30" s="11">
        <f t="shared" si="1"/>
        <v>0</v>
      </c>
      <c r="T30" s="56" t="str">
        <f t="shared" si="13"/>
        <v>-----</v>
      </c>
      <c r="V30" s="23"/>
      <c r="W30" s="24"/>
      <c r="X30" s="24"/>
      <c r="Y30" s="24"/>
      <c r="Z30" s="58"/>
      <c r="AA30" s="58"/>
      <c r="AB30" s="10">
        <f t="shared" si="26"/>
        <v>0</v>
      </c>
      <c r="AC30" s="11">
        <f t="shared" si="2"/>
        <v>0</v>
      </c>
      <c r="AD30" s="56" t="str">
        <f t="shared" si="14"/>
        <v>-----</v>
      </c>
      <c r="AF30" s="23"/>
      <c r="AG30" s="24"/>
      <c r="AH30" s="24"/>
      <c r="AI30" s="24"/>
      <c r="AJ30" s="58"/>
      <c r="AK30" s="58"/>
      <c r="AL30" s="10">
        <f t="shared" si="27"/>
        <v>0</v>
      </c>
      <c r="AM30" s="11">
        <f t="shared" si="3"/>
        <v>0</v>
      </c>
      <c r="AN30" s="56" t="str">
        <f t="shared" si="15"/>
        <v>-----</v>
      </c>
      <c r="AP30" s="23"/>
      <c r="AQ30" s="24"/>
      <c r="AR30" s="24"/>
      <c r="AS30" s="24"/>
      <c r="AT30" s="58"/>
      <c r="AU30" s="58"/>
      <c r="AV30" s="10">
        <f t="shared" si="28"/>
        <v>0</v>
      </c>
      <c r="AW30" s="11">
        <f t="shared" si="4"/>
        <v>0</v>
      </c>
      <c r="AX30" s="56" t="str">
        <f t="shared" si="16"/>
        <v>-----</v>
      </c>
      <c r="AZ30" s="23"/>
      <c r="BA30" s="24"/>
      <c r="BB30" s="24"/>
      <c r="BC30" s="24"/>
      <c r="BD30" s="58"/>
      <c r="BE30" s="58"/>
      <c r="BF30" s="10">
        <f t="shared" si="29"/>
        <v>0</v>
      </c>
      <c r="BG30" s="11">
        <f t="shared" si="5"/>
        <v>0</v>
      </c>
      <c r="BH30" s="56" t="str">
        <f t="shared" si="17"/>
        <v>-----</v>
      </c>
      <c r="BJ30" s="23"/>
      <c r="BK30" s="24"/>
      <c r="BL30" s="24"/>
      <c r="BM30" s="24"/>
      <c r="BN30" s="58"/>
      <c r="BO30" s="58"/>
      <c r="BP30" s="10">
        <f t="shared" si="30"/>
        <v>0</v>
      </c>
      <c r="BQ30" s="11">
        <f t="shared" si="6"/>
        <v>0</v>
      </c>
      <c r="BR30" s="56" t="str">
        <f t="shared" si="18"/>
        <v>-----</v>
      </c>
      <c r="BT30" s="23"/>
      <c r="BU30" s="24"/>
      <c r="BV30" s="24"/>
      <c r="BW30" s="24"/>
      <c r="BX30" s="58"/>
      <c r="BY30" s="58"/>
      <c r="BZ30" s="10">
        <f t="shared" si="31"/>
        <v>0</v>
      </c>
      <c r="CA30" s="11">
        <f t="shared" si="7"/>
        <v>0</v>
      </c>
      <c r="CB30" s="56" t="str">
        <f t="shared" si="19"/>
        <v>-----</v>
      </c>
      <c r="CD30" s="23"/>
      <c r="CE30" s="24"/>
      <c r="CF30" s="24"/>
      <c r="CG30" s="24"/>
      <c r="CH30" s="58"/>
      <c r="CI30" s="58"/>
      <c r="CJ30" s="10">
        <f t="shared" si="32"/>
        <v>0</v>
      </c>
      <c r="CK30" s="11">
        <f t="shared" si="8"/>
        <v>0</v>
      </c>
      <c r="CL30" s="56" t="str">
        <f t="shared" si="20"/>
        <v>-----</v>
      </c>
      <c r="CN30" s="23"/>
      <c r="CO30" s="24"/>
      <c r="CP30" s="24"/>
      <c r="CQ30" s="24"/>
      <c r="CR30" s="58"/>
      <c r="CS30" s="58"/>
      <c r="CT30" s="10">
        <f t="shared" si="33"/>
        <v>0</v>
      </c>
      <c r="CU30" s="11">
        <f t="shared" si="9"/>
        <v>0</v>
      </c>
      <c r="CV30" s="56" t="str">
        <f t="shared" si="21"/>
        <v>-----</v>
      </c>
      <c r="CX30" s="23"/>
      <c r="CY30" s="24"/>
      <c r="CZ30" s="24"/>
      <c r="DA30" s="24"/>
      <c r="DB30" s="58"/>
      <c r="DC30" s="58"/>
      <c r="DD30" s="10">
        <f t="shared" si="34"/>
        <v>0</v>
      </c>
      <c r="DE30" s="11">
        <f t="shared" si="10"/>
        <v>0</v>
      </c>
      <c r="DF30" s="56" t="str">
        <f t="shared" si="22"/>
        <v>-----</v>
      </c>
      <c r="DH30" s="23"/>
      <c r="DI30" s="24"/>
      <c r="DJ30" s="24"/>
      <c r="DK30" s="24"/>
      <c r="DL30" s="58"/>
      <c r="DM30" s="58"/>
      <c r="DN30" s="10">
        <f t="shared" si="35"/>
        <v>0</v>
      </c>
      <c r="DO30" s="11">
        <f t="shared" si="11"/>
        <v>0</v>
      </c>
      <c r="DP30" s="56" t="str">
        <f t="shared" si="23"/>
        <v>-----</v>
      </c>
    </row>
    <row r="31" spans="2:120" x14ac:dyDescent="0.25">
      <c r="B31" s="23"/>
      <c r="C31" s="24"/>
      <c r="D31" s="24"/>
      <c r="E31" s="24"/>
      <c r="F31" s="58"/>
      <c r="G31" s="58"/>
      <c r="H31" s="10">
        <f t="shared" si="24"/>
        <v>0</v>
      </c>
      <c r="I31" s="11">
        <f t="shared" si="0"/>
        <v>0</v>
      </c>
      <c r="J31" s="56" t="str">
        <f t="shared" si="12"/>
        <v>-----</v>
      </c>
      <c r="L31" s="23"/>
      <c r="M31" s="24"/>
      <c r="N31" s="24"/>
      <c r="O31" s="24"/>
      <c r="P31" s="58"/>
      <c r="Q31" s="58"/>
      <c r="R31" s="10">
        <f t="shared" si="25"/>
        <v>0</v>
      </c>
      <c r="S31" s="11">
        <f t="shared" si="1"/>
        <v>0</v>
      </c>
      <c r="T31" s="56" t="str">
        <f t="shared" si="13"/>
        <v>-----</v>
      </c>
      <c r="V31" s="23"/>
      <c r="W31" s="24"/>
      <c r="X31" s="24"/>
      <c r="Y31" s="24"/>
      <c r="Z31" s="58"/>
      <c r="AA31" s="58"/>
      <c r="AB31" s="10">
        <f t="shared" si="26"/>
        <v>0</v>
      </c>
      <c r="AC31" s="11">
        <f t="shared" si="2"/>
        <v>0</v>
      </c>
      <c r="AD31" s="56" t="str">
        <f t="shared" si="14"/>
        <v>-----</v>
      </c>
      <c r="AF31" s="23"/>
      <c r="AG31" s="24"/>
      <c r="AH31" s="24"/>
      <c r="AI31" s="24"/>
      <c r="AJ31" s="58"/>
      <c r="AK31" s="58"/>
      <c r="AL31" s="10">
        <f t="shared" si="27"/>
        <v>0</v>
      </c>
      <c r="AM31" s="11">
        <f t="shared" si="3"/>
        <v>0</v>
      </c>
      <c r="AN31" s="56" t="str">
        <f t="shared" si="15"/>
        <v>-----</v>
      </c>
      <c r="AP31" s="23"/>
      <c r="AQ31" s="24"/>
      <c r="AR31" s="24"/>
      <c r="AS31" s="24"/>
      <c r="AT31" s="58"/>
      <c r="AU31" s="58"/>
      <c r="AV31" s="10">
        <f t="shared" si="28"/>
        <v>0</v>
      </c>
      <c r="AW31" s="11">
        <f t="shared" si="4"/>
        <v>0</v>
      </c>
      <c r="AX31" s="56" t="str">
        <f t="shared" si="16"/>
        <v>-----</v>
      </c>
      <c r="AZ31" s="23"/>
      <c r="BA31" s="24"/>
      <c r="BB31" s="24"/>
      <c r="BC31" s="24"/>
      <c r="BD31" s="58"/>
      <c r="BE31" s="58"/>
      <c r="BF31" s="10">
        <f t="shared" si="29"/>
        <v>0</v>
      </c>
      <c r="BG31" s="11">
        <f t="shared" si="5"/>
        <v>0</v>
      </c>
      <c r="BH31" s="56" t="str">
        <f t="shared" si="17"/>
        <v>-----</v>
      </c>
      <c r="BJ31" s="23"/>
      <c r="BK31" s="24"/>
      <c r="BL31" s="24"/>
      <c r="BM31" s="24"/>
      <c r="BN31" s="58"/>
      <c r="BO31" s="58"/>
      <c r="BP31" s="10">
        <f t="shared" si="30"/>
        <v>0</v>
      </c>
      <c r="BQ31" s="11">
        <f t="shared" si="6"/>
        <v>0</v>
      </c>
      <c r="BR31" s="56" t="str">
        <f t="shared" si="18"/>
        <v>-----</v>
      </c>
      <c r="BT31" s="23"/>
      <c r="BU31" s="24"/>
      <c r="BV31" s="24"/>
      <c r="BW31" s="24"/>
      <c r="BX31" s="58"/>
      <c r="BY31" s="58"/>
      <c r="BZ31" s="10">
        <f t="shared" si="31"/>
        <v>0</v>
      </c>
      <c r="CA31" s="11">
        <f t="shared" si="7"/>
        <v>0</v>
      </c>
      <c r="CB31" s="56" t="str">
        <f t="shared" si="19"/>
        <v>-----</v>
      </c>
      <c r="CD31" s="23"/>
      <c r="CE31" s="24"/>
      <c r="CF31" s="24"/>
      <c r="CG31" s="24"/>
      <c r="CH31" s="58"/>
      <c r="CI31" s="58"/>
      <c r="CJ31" s="10">
        <f t="shared" si="32"/>
        <v>0</v>
      </c>
      <c r="CK31" s="11">
        <f t="shared" si="8"/>
        <v>0</v>
      </c>
      <c r="CL31" s="56" t="str">
        <f t="shared" si="20"/>
        <v>-----</v>
      </c>
      <c r="CN31" s="23"/>
      <c r="CO31" s="24"/>
      <c r="CP31" s="24"/>
      <c r="CQ31" s="24"/>
      <c r="CR31" s="58"/>
      <c r="CS31" s="58"/>
      <c r="CT31" s="10">
        <f t="shared" si="33"/>
        <v>0</v>
      </c>
      <c r="CU31" s="11">
        <f t="shared" si="9"/>
        <v>0</v>
      </c>
      <c r="CV31" s="56" t="str">
        <f t="shared" si="21"/>
        <v>-----</v>
      </c>
      <c r="CX31" s="23"/>
      <c r="CY31" s="24"/>
      <c r="CZ31" s="24"/>
      <c r="DA31" s="24"/>
      <c r="DB31" s="58"/>
      <c r="DC31" s="58"/>
      <c r="DD31" s="10">
        <f t="shared" si="34"/>
        <v>0</v>
      </c>
      <c r="DE31" s="11">
        <f t="shared" si="10"/>
        <v>0</v>
      </c>
      <c r="DF31" s="56" t="str">
        <f t="shared" si="22"/>
        <v>-----</v>
      </c>
      <c r="DH31" s="23"/>
      <c r="DI31" s="24"/>
      <c r="DJ31" s="24"/>
      <c r="DK31" s="24"/>
      <c r="DL31" s="58"/>
      <c r="DM31" s="58"/>
      <c r="DN31" s="10">
        <f t="shared" si="35"/>
        <v>0</v>
      </c>
      <c r="DO31" s="11">
        <f t="shared" si="11"/>
        <v>0</v>
      </c>
      <c r="DP31" s="56" t="str">
        <f t="shared" si="23"/>
        <v>-----</v>
      </c>
    </row>
    <row r="32" spans="2:120" x14ac:dyDescent="0.25">
      <c r="B32" s="23"/>
      <c r="C32" s="24"/>
      <c r="D32" s="24"/>
      <c r="E32" s="24"/>
      <c r="F32" s="58"/>
      <c r="G32" s="58"/>
      <c r="H32" s="10">
        <f t="shared" si="24"/>
        <v>0</v>
      </c>
      <c r="I32" s="11">
        <f t="shared" si="0"/>
        <v>0</v>
      </c>
      <c r="J32" s="56" t="str">
        <f t="shared" si="12"/>
        <v>-----</v>
      </c>
      <c r="L32" s="23"/>
      <c r="M32" s="24"/>
      <c r="N32" s="24"/>
      <c r="O32" s="24"/>
      <c r="P32" s="58"/>
      <c r="Q32" s="58"/>
      <c r="R32" s="10">
        <f t="shared" si="25"/>
        <v>0</v>
      </c>
      <c r="S32" s="11">
        <f t="shared" si="1"/>
        <v>0</v>
      </c>
      <c r="T32" s="56" t="str">
        <f t="shared" si="13"/>
        <v>-----</v>
      </c>
      <c r="V32" s="23"/>
      <c r="W32" s="24"/>
      <c r="X32" s="24"/>
      <c r="Y32" s="24"/>
      <c r="Z32" s="58"/>
      <c r="AA32" s="58"/>
      <c r="AB32" s="10">
        <f t="shared" si="26"/>
        <v>0</v>
      </c>
      <c r="AC32" s="11">
        <f t="shared" si="2"/>
        <v>0</v>
      </c>
      <c r="AD32" s="56" t="str">
        <f t="shared" si="14"/>
        <v>-----</v>
      </c>
      <c r="AF32" s="23"/>
      <c r="AG32" s="24"/>
      <c r="AH32" s="24"/>
      <c r="AI32" s="24"/>
      <c r="AJ32" s="58"/>
      <c r="AK32" s="58"/>
      <c r="AL32" s="10">
        <f t="shared" si="27"/>
        <v>0</v>
      </c>
      <c r="AM32" s="11">
        <f t="shared" si="3"/>
        <v>0</v>
      </c>
      <c r="AN32" s="56" t="str">
        <f t="shared" si="15"/>
        <v>-----</v>
      </c>
      <c r="AP32" s="23"/>
      <c r="AQ32" s="24"/>
      <c r="AR32" s="24"/>
      <c r="AS32" s="24"/>
      <c r="AT32" s="58"/>
      <c r="AU32" s="58"/>
      <c r="AV32" s="10">
        <f t="shared" si="28"/>
        <v>0</v>
      </c>
      <c r="AW32" s="11">
        <f t="shared" si="4"/>
        <v>0</v>
      </c>
      <c r="AX32" s="56" t="str">
        <f t="shared" si="16"/>
        <v>-----</v>
      </c>
      <c r="AZ32" s="23"/>
      <c r="BA32" s="24"/>
      <c r="BB32" s="24"/>
      <c r="BC32" s="24"/>
      <c r="BD32" s="58"/>
      <c r="BE32" s="58"/>
      <c r="BF32" s="10">
        <f t="shared" si="29"/>
        <v>0</v>
      </c>
      <c r="BG32" s="11">
        <f t="shared" si="5"/>
        <v>0</v>
      </c>
      <c r="BH32" s="56" t="str">
        <f t="shared" si="17"/>
        <v>-----</v>
      </c>
      <c r="BJ32" s="23"/>
      <c r="BK32" s="24"/>
      <c r="BL32" s="24"/>
      <c r="BM32" s="24"/>
      <c r="BN32" s="58"/>
      <c r="BO32" s="58"/>
      <c r="BP32" s="10">
        <f t="shared" si="30"/>
        <v>0</v>
      </c>
      <c r="BQ32" s="11">
        <f t="shared" si="6"/>
        <v>0</v>
      </c>
      <c r="BR32" s="56" t="str">
        <f t="shared" si="18"/>
        <v>-----</v>
      </c>
      <c r="BT32" s="23"/>
      <c r="BU32" s="24"/>
      <c r="BV32" s="24"/>
      <c r="BW32" s="24"/>
      <c r="BX32" s="58"/>
      <c r="BY32" s="58"/>
      <c r="BZ32" s="10">
        <f t="shared" si="31"/>
        <v>0</v>
      </c>
      <c r="CA32" s="11">
        <f t="shared" si="7"/>
        <v>0</v>
      </c>
      <c r="CB32" s="56" t="str">
        <f t="shared" si="19"/>
        <v>-----</v>
      </c>
      <c r="CD32" s="23"/>
      <c r="CE32" s="24"/>
      <c r="CF32" s="24"/>
      <c r="CG32" s="24"/>
      <c r="CH32" s="58"/>
      <c r="CI32" s="58"/>
      <c r="CJ32" s="10">
        <f t="shared" si="32"/>
        <v>0</v>
      </c>
      <c r="CK32" s="11">
        <f t="shared" si="8"/>
        <v>0</v>
      </c>
      <c r="CL32" s="56" t="str">
        <f t="shared" si="20"/>
        <v>-----</v>
      </c>
      <c r="CN32" s="23"/>
      <c r="CO32" s="24"/>
      <c r="CP32" s="24"/>
      <c r="CQ32" s="24"/>
      <c r="CR32" s="58"/>
      <c r="CS32" s="58"/>
      <c r="CT32" s="10">
        <f t="shared" si="33"/>
        <v>0</v>
      </c>
      <c r="CU32" s="11">
        <f t="shared" si="9"/>
        <v>0</v>
      </c>
      <c r="CV32" s="56" t="str">
        <f t="shared" si="21"/>
        <v>-----</v>
      </c>
      <c r="CX32" s="23"/>
      <c r="CY32" s="24"/>
      <c r="CZ32" s="24"/>
      <c r="DA32" s="24"/>
      <c r="DB32" s="58"/>
      <c r="DC32" s="58"/>
      <c r="DD32" s="10">
        <f t="shared" si="34"/>
        <v>0</v>
      </c>
      <c r="DE32" s="11">
        <f t="shared" si="10"/>
        <v>0</v>
      </c>
      <c r="DF32" s="56" t="str">
        <f t="shared" si="22"/>
        <v>-----</v>
      </c>
      <c r="DH32" s="23"/>
      <c r="DI32" s="24"/>
      <c r="DJ32" s="24"/>
      <c r="DK32" s="24"/>
      <c r="DL32" s="58"/>
      <c r="DM32" s="58"/>
      <c r="DN32" s="10">
        <f t="shared" si="35"/>
        <v>0</v>
      </c>
      <c r="DO32" s="11">
        <f t="shared" si="11"/>
        <v>0</v>
      </c>
      <c r="DP32" s="56" t="str">
        <f t="shared" si="23"/>
        <v>-----</v>
      </c>
    </row>
    <row r="33" spans="2:120" x14ac:dyDescent="0.25">
      <c r="B33" s="23"/>
      <c r="C33" s="24"/>
      <c r="D33" s="24"/>
      <c r="E33" s="24"/>
      <c r="F33" s="58"/>
      <c r="G33" s="58"/>
      <c r="H33" s="10">
        <f t="shared" si="24"/>
        <v>0</v>
      </c>
      <c r="I33" s="11">
        <f t="shared" si="0"/>
        <v>0</v>
      </c>
      <c r="J33" s="56" t="str">
        <f t="shared" si="12"/>
        <v>-----</v>
      </c>
      <c r="L33" s="23"/>
      <c r="M33" s="24"/>
      <c r="N33" s="24"/>
      <c r="O33" s="24"/>
      <c r="P33" s="58"/>
      <c r="Q33" s="58"/>
      <c r="R33" s="10">
        <f t="shared" si="25"/>
        <v>0</v>
      </c>
      <c r="S33" s="11">
        <f t="shared" si="1"/>
        <v>0</v>
      </c>
      <c r="T33" s="56" t="str">
        <f t="shared" si="13"/>
        <v>-----</v>
      </c>
      <c r="V33" s="23"/>
      <c r="W33" s="24"/>
      <c r="X33" s="24"/>
      <c r="Y33" s="24"/>
      <c r="Z33" s="58"/>
      <c r="AA33" s="58"/>
      <c r="AB33" s="10">
        <f t="shared" si="26"/>
        <v>0</v>
      </c>
      <c r="AC33" s="11">
        <f t="shared" si="2"/>
        <v>0</v>
      </c>
      <c r="AD33" s="56" t="str">
        <f t="shared" si="14"/>
        <v>-----</v>
      </c>
      <c r="AF33" s="23"/>
      <c r="AG33" s="24"/>
      <c r="AH33" s="24"/>
      <c r="AI33" s="24"/>
      <c r="AJ33" s="58"/>
      <c r="AK33" s="58"/>
      <c r="AL33" s="10">
        <f t="shared" si="27"/>
        <v>0</v>
      </c>
      <c r="AM33" s="11">
        <f t="shared" si="3"/>
        <v>0</v>
      </c>
      <c r="AN33" s="56" t="str">
        <f t="shared" si="15"/>
        <v>-----</v>
      </c>
      <c r="AP33" s="23"/>
      <c r="AQ33" s="24"/>
      <c r="AR33" s="24"/>
      <c r="AS33" s="24"/>
      <c r="AT33" s="58"/>
      <c r="AU33" s="58"/>
      <c r="AV33" s="10">
        <f t="shared" si="28"/>
        <v>0</v>
      </c>
      <c r="AW33" s="11">
        <f t="shared" si="4"/>
        <v>0</v>
      </c>
      <c r="AX33" s="56" t="str">
        <f t="shared" si="16"/>
        <v>-----</v>
      </c>
      <c r="AZ33" s="23"/>
      <c r="BA33" s="24"/>
      <c r="BB33" s="24"/>
      <c r="BC33" s="24"/>
      <c r="BD33" s="58"/>
      <c r="BE33" s="58"/>
      <c r="BF33" s="10">
        <f t="shared" si="29"/>
        <v>0</v>
      </c>
      <c r="BG33" s="11">
        <f t="shared" si="5"/>
        <v>0</v>
      </c>
      <c r="BH33" s="56" t="str">
        <f t="shared" si="17"/>
        <v>-----</v>
      </c>
      <c r="BJ33" s="23"/>
      <c r="BK33" s="24"/>
      <c r="BL33" s="24"/>
      <c r="BM33" s="24"/>
      <c r="BN33" s="58"/>
      <c r="BO33" s="58"/>
      <c r="BP33" s="10">
        <f t="shared" si="30"/>
        <v>0</v>
      </c>
      <c r="BQ33" s="11">
        <f t="shared" si="6"/>
        <v>0</v>
      </c>
      <c r="BR33" s="56" t="str">
        <f t="shared" si="18"/>
        <v>-----</v>
      </c>
      <c r="BT33" s="23"/>
      <c r="BU33" s="24"/>
      <c r="BV33" s="24"/>
      <c r="BW33" s="24"/>
      <c r="BX33" s="58"/>
      <c r="BY33" s="58"/>
      <c r="BZ33" s="10">
        <f t="shared" si="31"/>
        <v>0</v>
      </c>
      <c r="CA33" s="11">
        <f t="shared" si="7"/>
        <v>0</v>
      </c>
      <c r="CB33" s="56" t="str">
        <f t="shared" si="19"/>
        <v>-----</v>
      </c>
      <c r="CD33" s="23"/>
      <c r="CE33" s="24"/>
      <c r="CF33" s="24"/>
      <c r="CG33" s="24"/>
      <c r="CH33" s="58"/>
      <c r="CI33" s="58"/>
      <c r="CJ33" s="10">
        <f t="shared" si="32"/>
        <v>0</v>
      </c>
      <c r="CK33" s="11">
        <f t="shared" si="8"/>
        <v>0</v>
      </c>
      <c r="CL33" s="56" t="str">
        <f t="shared" si="20"/>
        <v>-----</v>
      </c>
      <c r="CN33" s="23"/>
      <c r="CO33" s="24"/>
      <c r="CP33" s="24"/>
      <c r="CQ33" s="24"/>
      <c r="CR33" s="58"/>
      <c r="CS33" s="58"/>
      <c r="CT33" s="10">
        <f t="shared" si="33"/>
        <v>0</v>
      </c>
      <c r="CU33" s="11">
        <f t="shared" si="9"/>
        <v>0</v>
      </c>
      <c r="CV33" s="56" t="str">
        <f t="shared" si="21"/>
        <v>-----</v>
      </c>
      <c r="CX33" s="23"/>
      <c r="CY33" s="24"/>
      <c r="CZ33" s="24"/>
      <c r="DA33" s="24"/>
      <c r="DB33" s="58"/>
      <c r="DC33" s="58"/>
      <c r="DD33" s="10">
        <f t="shared" si="34"/>
        <v>0</v>
      </c>
      <c r="DE33" s="11">
        <f t="shared" si="10"/>
        <v>0</v>
      </c>
      <c r="DF33" s="56" t="str">
        <f t="shared" si="22"/>
        <v>-----</v>
      </c>
      <c r="DH33" s="23"/>
      <c r="DI33" s="24"/>
      <c r="DJ33" s="24"/>
      <c r="DK33" s="24"/>
      <c r="DL33" s="58"/>
      <c r="DM33" s="58"/>
      <c r="DN33" s="10">
        <f t="shared" si="35"/>
        <v>0</v>
      </c>
      <c r="DO33" s="11">
        <f t="shared" si="11"/>
        <v>0</v>
      </c>
      <c r="DP33" s="56" t="str">
        <f t="shared" si="23"/>
        <v>-----</v>
      </c>
    </row>
    <row r="34" spans="2:120" x14ac:dyDescent="0.25">
      <c r="B34" s="23"/>
      <c r="C34" s="24"/>
      <c r="D34" s="24"/>
      <c r="E34" s="24"/>
      <c r="F34" s="58"/>
      <c r="G34" s="58"/>
      <c r="H34" s="10">
        <f t="shared" si="24"/>
        <v>0</v>
      </c>
      <c r="I34" s="11">
        <f t="shared" si="0"/>
        <v>0</v>
      </c>
      <c r="J34" s="56" t="str">
        <f t="shared" si="12"/>
        <v>-----</v>
      </c>
      <c r="L34" s="23"/>
      <c r="M34" s="24"/>
      <c r="N34" s="24"/>
      <c r="O34" s="24"/>
      <c r="P34" s="58"/>
      <c r="Q34" s="58"/>
      <c r="R34" s="10">
        <f t="shared" si="25"/>
        <v>0</v>
      </c>
      <c r="S34" s="11">
        <f t="shared" si="1"/>
        <v>0</v>
      </c>
      <c r="T34" s="56" t="str">
        <f t="shared" si="13"/>
        <v>-----</v>
      </c>
      <c r="V34" s="23"/>
      <c r="W34" s="24"/>
      <c r="X34" s="24"/>
      <c r="Y34" s="24"/>
      <c r="Z34" s="58"/>
      <c r="AA34" s="58"/>
      <c r="AB34" s="10">
        <f t="shared" si="26"/>
        <v>0</v>
      </c>
      <c r="AC34" s="11">
        <f t="shared" si="2"/>
        <v>0</v>
      </c>
      <c r="AD34" s="56" t="str">
        <f t="shared" si="14"/>
        <v>-----</v>
      </c>
      <c r="AF34" s="23"/>
      <c r="AG34" s="24"/>
      <c r="AH34" s="24"/>
      <c r="AI34" s="24"/>
      <c r="AJ34" s="58"/>
      <c r="AK34" s="58"/>
      <c r="AL34" s="10">
        <f t="shared" si="27"/>
        <v>0</v>
      </c>
      <c r="AM34" s="11">
        <f t="shared" si="3"/>
        <v>0</v>
      </c>
      <c r="AN34" s="56" t="str">
        <f t="shared" si="15"/>
        <v>-----</v>
      </c>
      <c r="AP34" s="23"/>
      <c r="AQ34" s="24"/>
      <c r="AR34" s="24"/>
      <c r="AS34" s="24"/>
      <c r="AT34" s="58"/>
      <c r="AU34" s="58"/>
      <c r="AV34" s="10">
        <f t="shared" si="28"/>
        <v>0</v>
      </c>
      <c r="AW34" s="11">
        <f t="shared" si="4"/>
        <v>0</v>
      </c>
      <c r="AX34" s="56" t="str">
        <f t="shared" si="16"/>
        <v>-----</v>
      </c>
      <c r="AZ34" s="23"/>
      <c r="BA34" s="24"/>
      <c r="BB34" s="24"/>
      <c r="BC34" s="24"/>
      <c r="BD34" s="58"/>
      <c r="BE34" s="58"/>
      <c r="BF34" s="10">
        <f t="shared" si="29"/>
        <v>0</v>
      </c>
      <c r="BG34" s="11">
        <f t="shared" si="5"/>
        <v>0</v>
      </c>
      <c r="BH34" s="56" t="str">
        <f t="shared" si="17"/>
        <v>-----</v>
      </c>
      <c r="BJ34" s="23"/>
      <c r="BK34" s="24"/>
      <c r="BL34" s="24"/>
      <c r="BM34" s="24"/>
      <c r="BN34" s="58"/>
      <c r="BO34" s="58"/>
      <c r="BP34" s="10">
        <f t="shared" si="30"/>
        <v>0</v>
      </c>
      <c r="BQ34" s="11">
        <f t="shared" si="6"/>
        <v>0</v>
      </c>
      <c r="BR34" s="56" t="str">
        <f t="shared" si="18"/>
        <v>-----</v>
      </c>
      <c r="BT34" s="23"/>
      <c r="BU34" s="24"/>
      <c r="BV34" s="24"/>
      <c r="BW34" s="24"/>
      <c r="BX34" s="58"/>
      <c r="BY34" s="58"/>
      <c r="BZ34" s="10">
        <f t="shared" si="31"/>
        <v>0</v>
      </c>
      <c r="CA34" s="11">
        <f t="shared" si="7"/>
        <v>0</v>
      </c>
      <c r="CB34" s="56" t="str">
        <f t="shared" si="19"/>
        <v>-----</v>
      </c>
      <c r="CD34" s="23"/>
      <c r="CE34" s="24"/>
      <c r="CF34" s="24"/>
      <c r="CG34" s="24"/>
      <c r="CH34" s="58"/>
      <c r="CI34" s="58"/>
      <c r="CJ34" s="10">
        <f t="shared" si="32"/>
        <v>0</v>
      </c>
      <c r="CK34" s="11">
        <f t="shared" si="8"/>
        <v>0</v>
      </c>
      <c r="CL34" s="56" t="str">
        <f t="shared" si="20"/>
        <v>-----</v>
      </c>
      <c r="CN34" s="23"/>
      <c r="CO34" s="24"/>
      <c r="CP34" s="24"/>
      <c r="CQ34" s="24"/>
      <c r="CR34" s="58"/>
      <c r="CS34" s="58"/>
      <c r="CT34" s="10">
        <f t="shared" si="33"/>
        <v>0</v>
      </c>
      <c r="CU34" s="11">
        <f t="shared" si="9"/>
        <v>0</v>
      </c>
      <c r="CV34" s="56" t="str">
        <f t="shared" si="21"/>
        <v>-----</v>
      </c>
      <c r="CX34" s="23"/>
      <c r="CY34" s="24"/>
      <c r="CZ34" s="24"/>
      <c r="DA34" s="24"/>
      <c r="DB34" s="58"/>
      <c r="DC34" s="58"/>
      <c r="DD34" s="10">
        <f t="shared" si="34"/>
        <v>0</v>
      </c>
      <c r="DE34" s="11">
        <f t="shared" si="10"/>
        <v>0</v>
      </c>
      <c r="DF34" s="56" t="str">
        <f t="shared" si="22"/>
        <v>-----</v>
      </c>
      <c r="DH34" s="23"/>
      <c r="DI34" s="24"/>
      <c r="DJ34" s="24"/>
      <c r="DK34" s="24"/>
      <c r="DL34" s="58"/>
      <c r="DM34" s="58"/>
      <c r="DN34" s="10">
        <f t="shared" si="35"/>
        <v>0</v>
      </c>
      <c r="DO34" s="11">
        <f t="shared" si="11"/>
        <v>0</v>
      </c>
      <c r="DP34" s="56" t="str">
        <f t="shared" si="23"/>
        <v>-----</v>
      </c>
    </row>
    <row r="35" spans="2:120" x14ac:dyDescent="0.25">
      <c r="B35" s="23"/>
      <c r="C35" s="24"/>
      <c r="D35" s="24"/>
      <c r="E35" s="24"/>
      <c r="F35" s="58"/>
      <c r="G35" s="58"/>
      <c r="H35" s="10">
        <f t="shared" si="24"/>
        <v>0</v>
      </c>
      <c r="I35" s="11">
        <f t="shared" si="0"/>
        <v>0</v>
      </c>
      <c r="J35" s="56" t="str">
        <f t="shared" si="12"/>
        <v>-----</v>
      </c>
      <c r="L35" s="23"/>
      <c r="M35" s="24"/>
      <c r="N35" s="24"/>
      <c r="O35" s="24"/>
      <c r="P35" s="58"/>
      <c r="Q35" s="58"/>
      <c r="R35" s="10">
        <f t="shared" si="25"/>
        <v>0</v>
      </c>
      <c r="S35" s="11">
        <f t="shared" si="1"/>
        <v>0</v>
      </c>
      <c r="T35" s="56" t="str">
        <f t="shared" si="13"/>
        <v>-----</v>
      </c>
      <c r="V35" s="23"/>
      <c r="W35" s="24"/>
      <c r="X35" s="24"/>
      <c r="Y35" s="24"/>
      <c r="Z35" s="58"/>
      <c r="AA35" s="58"/>
      <c r="AB35" s="10">
        <f t="shared" si="26"/>
        <v>0</v>
      </c>
      <c r="AC35" s="11">
        <f t="shared" si="2"/>
        <v>0</v>
      </c>
      <c r="AD35" s="56" t="str">
        <f t="shared" si="14"/>
        <v>-----</v>
      </c>
      <c r="AF35" s="23"/>
      <c r="AG35" s="24"/>
      <c r="AH35" s="24"/>
      <c r="AI35" s="24"/>
      <c r="AJ35" s="58"/>
      <c r="AK35" s="58"/>
      <c r="AL35" s="10">
        <f t="shared" si="27"/>
        <v>0</v>
      </c>
      <c r="AM35" s="11">
        <f t="shared" si="3"/>
        <v>0</v>
      </c>
      <c r="AN35" s="56" t="str">
        <f t="shared" si="15"/>
        <v>-----</v>
      </c>
      <c r="AP35" s="23"/>
      <c r="AQ35" s="24"/>
      <c r="AR35" s="24"/>
      <c r="AS35" s="24"/>
      <c r="AT35" s="58"/>
      <c r="AU35" s="58"/>
      <c r="AV35" s="10">
        <f t="shared" si="28"/>
        <v>0</v>
      </c>
      <c r="AW35" s="11">
        <f t="shared" si="4"/>
        <v>0</v>
      </c>
      <c r="AX35" s="56" t="str">
        <f t="shared" si="16"/>
        <v>-----</v>
      </c>
      <c r="AZ35" s="23"/>
      <c r="BA35" s="24"/>
      <c r="BB35" s="24"/>
      <c r="BC35" s="24"/>
      <c r="BD35" s="58"/>
      <c r="BE35" s="58"/>
      <c r="BF35" s="10">
        <f t="shared" si="29"/>
        <v>0</v>
      </c>
      <c r="BG35" s="11">
        <f t="shared" si="5"/>
        <v>0</v>
      </c>
      <c r="BH35" s="56" t="str">
        <f t="shared" si="17"/>
        <v>-----</v>
      </c>
      <c r="BJ35" s="23"/>
      <c r="BK35" s="24"/>
      <c r="BL35" s="24"/>
      <c r="BM35" s="24"/>
      <c r="BN35" s="58"/>
      <c r="BO35" s="58"/>
      <c r="BP35" s="10">
        <f t="shared" si="30"/>
        <v>0</v>
      </c>
      <c r="BQ35" s="11">
        <f t="shared" si="6"/>
        <v>0</v>
      </c>
      <c r="BR35" s="56" t="str">
        <f t="shared" si="18"/>
        <v>-----</v>
      </c>
      <c r="BT35" s="23"/>
      <c r="BU35" s="24"/>
      <c r="BV35" s="24"/>
      <c r="BW35" s="24"/>
      <c r="BX35" s="58"/>
      <c r="BY35" s="58"/>
      <c r="BZ35" s="10">
        <f t="shared" si="31"/>
        <v>0</v>
      </c>
      <c r="CA35" s="11">
        <f t="shared" si="7"/>
        <v>0</v>
      </c>
      <c r="CB35" s="56" t="str">
        <f t="shared" si="19"/>
        <v>-----</v>
      </c>
      <c r="CD35" s="23"/>
      <c r="CE35" s="24"/>
      <c r="CF35" s="24"/>
      <c r="CG35" s="24"/>
      <c r="CH35" s="58"/>
      <c r="CI35" s="58"/>
      <c r="CJ35" s="10">
        <f t="shared" si="32"/>
        <v>0</v>
      </c>
      <c r="CK35" s="11">
        <f t="shared" si="8"/>
        <v>0</v>
      </c>
      <c r="CL35" s="56" t="str">
        <f t="shared" si="20"/>
        <v>-----</v>
      </c>
      <c r="CN35" s="23"/>
      <c r="CO35" s="24"/>
      <c r="CP35" s="24"/>
      <c r="CQ35" s="24"/>
      <c r="CR35" s="58"/>
      <c r="CS35" s="58"/>
      <c r="CT35" s="10">
        <f t="shared" si="33"/>
        <v>0</v>
      </c>
      <c r="CU35" s="11">
        <f t="shared" si="9"/>
        <v>0</v>
      </c>
      <c r="CV35" s="56" t="str">
        <f t="shared" si="21"/>
        <v>-----</v>
      </c>
      <c r="CX35" s="23"/>
      <c r="CY35" s="24"/>
      <c r="CZ35" s="24"/>
      <c r="DA35" s="24"/>
      <c r="DB35" s="58"/>
      <c r="DC35" s="58"/>
      <c r="DD35" s="10">
        <f t="shared" si="34"/>
        <v>0</v>
      </c>
      <c r="DE35" s="11">
        <f t="shared" si="10"/>
        <v>0</v>
      </c>
      <c r="DF35" s="56" t="str">
        <f t="shared" si="22"/>
        <v>-----</v>
      </c>
      <c r="DH35" s="23"/>
      <c r="DI35" s="24"/>
      <c r="DJ35" s="24"/>
      <c r="DK35" s="24"/>
      <c r="DL35" s="58"/>
      <c r="DM35" s="58"/>
      <c r="DN35" s="10">
        <f t="shared" si="35"/>
        <v>0</v>
      </c>
      <c r="DO35" s="11">
        <f t="shared" si="11"/>
        <v>0</v>
      </c>
      <c r="DP35" s="56" t="str">
        <f t="shared" si="23"/>
        <v>-----</v>
      </c>
    </row>
    <row r="36" spans="2:120" x14ac:dyDescent="0.25">
      <c r="B36" s="23"/>
      <c r="C36" s="24"/>
      <c r="D36" s="24"/>
      <c r="E36" s="24"/>
      <c r="F36" s="58"/>
      <c r="G36" s="58"/>
      <c r="H36" s="10">
        <f t="shared" si="24"/>
        <v>0</v>
      </c>
      <c r="I36" s="11">
        <f t="shared" si="0"/>
        <v>0</v>
      </c>
      <c r="J36" s="56" t="str">
        <f t="shared" si="12"/>
        <v>-----</v>
      </c>
      <c r="L36" s="23"/>
      <c r="M36" s="24"/>
      <c r="N36" s="24"/>
      <c r="O36" s="24"/>
      <c r="P36" s="58"/>
      <c r="Q36" s="58"/>
      <c r="R36" s="10">
        <f t="shared" si="25"/>
        <v>0</v>
      </c>
      <c r="S36" s="11">
        <f t="shared" si="1"/>
        <v>0</v>
      </c>
      <c r="T36" s="56" t="str">
        <f t="shared" si="13"/>
        <v>-----</v>
      </c>
      <c r="V36" s="23"/>
      <c r="W36" s="24"/>
      <c r="X36" s="24"/>
      <c r="Y36" s="24"/>
      <c r="Z36" s="58"/>
      <c r="AA36" s="58"/>
      <c r="AB36" s="10">
        <f t="shared" si="26"/>
        <v>0</v>
      </c>
      <c r="AC36" s="11">
        <f t="shared" si="2"/>
        <v>0</v>
      </c>
      <c r="AD36" s="56" t="str">
        <f t="shared" si="14"/>
        <v>-----</v>
      </c>
      <c r="AF36" s="23"/>
      <c r="AG36" s="24"/>
      <c r="AH36" s="24"/>
      <c r="AI36" s="24"/>
      <c r="AJ36" s="58"/>
      <c r="AK36" s="58"/>
      <c r="AL36" s="10">
        <f t="shared" si="27"/>
        <v>0</v>
      </c>
      <c r="AM36" s="11">
        <f t="shared" si="3"/>
        <v>0</v>
      </c>
      <c r="AN36" s="56" t="str">
        <f t="shared" si="15"/>
        <v>-----</v>
      </c>
      <c r="AP36" s="23"/>
      <c r="AQ36" s="24"/>
      <c r="AR36" s="24"/>
      <c r="AS36" s="24"/>
      <c r="AT36" s="58"/>
      <c r="AU36" s="58"/>
      <c r="AV36" s="10">
        <f t="shared" si="28"/>
        <v>0</v>
      </c>
      <c r="AW36" s="11">
        <f t="shared" si="4"/>
        <v>0</v>
      </c>
      <c r="AX36" s="56" t="str">
        <f t="shared" si="16"/>
        <v>-----</v>
      </c>
      <c r="AZ36" s="23"/>
      <c r="BA36" s="24"/>
      <c r="BB36" s="24"/>
      <c r="BC36" s="24"/>
      <c r="BD36" s="58"/>
      <c r="BE36" s="58"/>
      <c r="BF36" s="10">
        <f t="shared" si="29"/>
        <v>0</v>
      </c>
      <c r="BG36" s="11">
        <f t="shared" si="5"/>
        <v>0</v>
      </c>
      <c r="BH36" s="56" t="str">
        <f t="shared" si="17"/>
        <v>-----</v>
      </c>
      <c r="BJ36" s="23"/>
      <c r="BK36" s="24"/>
      <c r="BL36" s="24"/>
      <c r="BM36" s="24"/>
      <c r="BN36" s="58"/>
      <c r="BO36" s="58"/>
      <c r="BP36" s="10">
        <f t="shared" si="30"/>
        <v>0</v>
      </c>
      <c r="BQ36" s="11">
        <f t="shared" si="6"/>
        <v>0</v>
      </c>
      <c r="BR36" s="56" t="str">
        <f t="shared" si="18"/>
        <v>-----</v>
      </c>
      <c r="BT36" s="23"/>
      <c r="BU36" s="24"/>
      <c r="BV36" s="24"/>
      <c r="BW36" s="24"/>
      <c r="BX36" s="58"/>
      <c r="BY36" s="58"/>
      <c r="BZ36" s="10">
        <f t="shared" si="31"/>
        <v>0</v>
      </c>
      <c r="CA36" s="11">
        <f t="shared" si="7"/>
        <v>0</v>
      </c>
      <c r="CB36" s="56" t="str">
        <f t="shared" si="19"/>
        <v>-----</v>
      </c>
      <c r="CD36" s="23"/>
      <c r="CE36" s="24"/>
      <c r="CF36" s="24"/>
      <c r="CG36" s="24"/>
      <c r="CH36" s="58"/>
      <c r="CI36" s="58"/>
      <c r="CJ36" s="10">
        <f t="shared" si="32"/>
        <v>0</v>
      </c>
      <c r="CK36" s="11">
        <f t="shared" si="8"/>
        <v>0</v>
      </c>
      <c r="CL36" s="56" t="str">
        <f t="shared" si="20"/>
        <v>-----</v>
      </c>
      <c r="CN36" s="23"/>
      <c r="CO36" s="24"/>
      <c r="CP36" s="24"/>
      <c r="CQ36" s="24"/>
      <c r="CR36" s="58"/>
      <c r="CS36" s="58"/>
      <c r="CT36" s="10">
        <f t="shared" si="33"/>
        <v>0</v>
      </c>
      <c r="CU36" s="11">
        <f t="shared" si="9"/>
        <v>0</v>
      </c>
      <c r="CV36" s="56" t="str">
        <f t="shared" si="21"/>
        <v>-----</v>
      </c>
      <c r="CX36" s="23"/>
      <c r="CY36" s="24"/>
      <c r="CZ36" s="24"/>
      <c r="DA36" s="24"/>
      <c r="DB36" s="58"/>
      <c r="DC36" s="58"/>
      <c r="DD36" s="10">
        <f t="shared" si="34"/>
        <v>0</v>
      </c>
      <c r="DE36" s="11">
        <f t="shared" si="10"/>
        <v>0</v>
      </c>
      <c r="DF36" s="56" t="str">
        <f t="shared" si="22"/>
        <v>-----</v>
      </c>
      <c r="DH36" s="23"/>
      <c r="DI36" s="24"/>
      <c r="DJ36" s="24"/>
      <c r="DK36" s="24"/>
      <c r="DL36" s="58"/>
      <c r="DM36" s="58"/>
      <c r="DN36" s="10">
        <f t="shared" si="35"/>
        <v>0</v>
      </c>
      <c r="DO36" s="11">
        <f t="shared" si="11"/>
        <v>0</v>
      </c>
      <c r="DP36" s="56" t="str">
        <f t="shared" si="23"/>
        <v>-----</v>
      </c>
    </row>
    <row r="37" spans="2:120" x14ac:dyDescent="0.25">
      <c r="B37" s="23"/>
      <c r="C37" s="24"/>
      <c r="D37" s="24"/>
      <c r="E37" s="24"/>
      <c r="F37" s="58"/>
      <c r="G37" s="58"/>
      <c r="H37" s="10">
        <f t="shared" si="24"/>
        <v>0</v>
      </c>
      <c r="I37" s="11">
        <f t="shared" si="0"/>
        <v>0</v>
      </c>
      <c r="J37" s="56" t="str">
        <f t="shared" si="12"/>
        <v>-----</v>
      </c>
      <c r="L37" s="23"/>
      <c r="M37" s="24"/>
      <c r="N37" s="24"/>
      <c r="O37" s="24"/>
      <c r="P37" s="58"/>
      <c r="Q37" s="58"/>
      <c r="R37" s="10">
        <f t="shared" si="25"/>
        <v>0</v>
      </c>
      <c r="S37" s="11">
        <f t="shared" si="1"/>
        <v>0</v>
      </c>
      <c r="T37" s="56" t="str">
        <f t="shared" si="13"/>
        <v>-----</v>
      </c>
      <c r="V37" s="23"/>
      <c r="W37" s="24"/>
      <c r="X37" s="24"/>
      <c r="Y37" s="24"/>
      <c r="Z37" s="58"/>
      <c r="AA37" s="58"/>
      <c r="AB37" s="10">
        <f t="shared" si="26"/>
        <v>0</v>
      </c>
      <c r="AC37" s="11">
        <f t="shared" si="2"/>
        <v>0</v>
      </c>
      <c r="AD37" s="56" t="str">
        <f t="shared" si="14"/>
        <v>-----</v>
      </c>
      <c r="AF37" s="23"/>
      <c r="AG37" s="24"/>
      <c r="AH37" s="24"/>
      <c r="AI37" s="24"/>
      <c r="AJ37" s="58"/>
      <c r="AK37" s="58"/>
      <c r="AL37" s="10">
        <f t="shared" si="27"/>
        <v>0</v>
      </c>
      <c r="AM37" s="11">
        <f t="shared" si="3"/>
        <v>0</v>
      </c>
      <c r="AN37" s="56" t="str">
        <f t="shared" si="15"/>
        <v>-----</v>
      </c>
      <c r="AP37" s="23"/>
      <c r="AQ37" s="24"/>
      <c r="AR37" s="24"/>
      <c r="AS37" s="24"/>
      <c r="AT37" s="58"/>
      <c r="AU37" s="58"/>
      <c r="AV37" s="10">
        <f t="shared" si="28"/>
        <v>0</v>
      </c>
      <c r="AW37" s="11">
        <f t="shared" si="4"/>
        <v>0</v>
      </c>
      <c r="AX37" s="56" t="str">
        <f t="shared" si="16"/>
        <v>-----</v>
      </c>
      <c r="AZ37" s="23"/>
      <c r="BA37" s="24"/>
      <c r="BB37" s="24"/>
      <c r="BC37" s="24"/>
      <c r="BD37" s="58"/>
      <c r="BE37" s="58"/>
      <c r="BF37" s="10">
        <f t="shared" si="29"/>
        <v>0</v>
      </c>
      <c r="BG37" s="11">
        <f t="shared" si="5"/>
        <v>0</v>
      </c>
      <c r="BH37" s="56" t="str">
        <f t="shared" si="17"/>
        <v>-----</v>
      </c>
      <c r="BJ37" s="23"/>
      <c r="BK37" s="24"/>
      <c r="BL37" s="24"/>
      <c r="BM37" s="24"/>
      <c r="BN37" s="58"/>
      <c r="BO37" s="58"/>
      <c r="BP37" s="10">
        <f t="shared" si="30"/>
        <v>0</v>
      </c>
      <c r="BQ37" s="11">
        <f t="shared" si="6"/>
        <v>0</v>
      </c>
      <c r="BR37" s="56" t="str">
        <f t="shared" si="18"/>
        <v>-----</v>
      </c>
      <c r="BT37" s="23"/>
      <c r="BU37" s="24"/>
      <c r="BV37" s="24"/>
      <c r="BW37" s="24"/>
      <c r="BX37" s="58"/>
      <c r="BY37" s="58"/>
      <c r="BZ37" s="10">
        <f t="shared" si="31"/>
        <v>0</v>
      </c>
      <c r="CA37" s="11">
        <f t="shared" si="7"/>
        <v>0</v>
      </c>
      <c r="CB37" s="56" t="str">
        <f t="shared" si="19"/>
        <v>-----</v>
      </c>
      <c r="CD37" s="23"/>
      <c r="CE37" s="24"/>
      <c r="CF37" s="24"/>
      <c r="CG37" s="24"/>
      <c r="CH37" s="58"/>
      <c r="CI37" s="58"/>
      <c r="CJ37" s="10">
        <f t="shared" si="32"/>
        <v>0</v>
      </c>
      <c r="CK37" s="11">
        <f t="shared" si="8"/>
        <v>0</v>
      </c>
      <c r="CL37" s="56" t="str">
        <f t="shared" si="20"/>
        <v>-----</v>
      </c>
      <c r="CN37" s="23"/>
      <c r="CO37" s="24"/>
      <c r="CP37" s="24"/>
      <c r="CQ37" s="24"/>
      <c r="CR37" s="58"/>
      <c r="CS37" s="58"/>
      <c r="CT37" s="10">
        <f t="shared" si="33"/>
        <v>0</v>
      </c>
      <c r="CU37" s="11">
        <f t="shared" si="9"/>
        <v>0</v>
      </c>
      <c r="CV37" s="56" t="str">
        <f t="shared" si="21"/>
        <v>-----</v>
      </c>
      <c r="CX37" s="23"/>
      <c r="CY37" s="24"/>
      <c r="CZ37" s="24"/>
      <c r="DA37" s="24"/>
      <c r="DB37" s="58"/>
      <c r="DC37" s="58"/>
      <c r="DD37" s="10">
        <f t="shared" si="34"/>
        <v>0</v>
      </c>
      <c r="DE37" s="11">
        <f t="shared" si="10"/>
        <v>0</v>
      </c>
      <c r="DF37" s="56" t="str">
        <f t="shared" si="22"/>
        <v>-----</v>
      </c>
      <c r="DH37" s="23"/>
      <c r="DI37" s="24"/>
      <c r="DJ37" s="24"/>
      <c r="DK37" s="24"/>
      <c r="DL37" s="58"/>
      <c r="DM37" s="58"/>
      <c r="DN37" s="10">
        <f t="shared" si="35"/>
        <v>0</v>
      </c>
      <c r="DO37" s="11">
        <f t="shared" si="11"/>
        <v>0</v>
      </c>
      <c r="DP37" s="56" t="str">
        <f t="shared" si="23"/>
        <v>-----</v>
      </c>
    </row>
    <row r="38" spans="2:120" x14ac:dyDescent="0.25">
      <c r="B38" s="23"/>
      <c r="C38" s="24"/>
      <c r="D38" s="24"/>
      <c r="E38" s="24"/>
      <c r="F38" s="58"/>
      <c r="G38" s="58"/>
      <c r="H38" s="10">
        <f t="shared" si="24"/>
        <v>0</v>
      </c>
      <c r="I38" s="11">
        <f t="shared" si="0"/>
        <v>0</v>
      </c>
      <c r="J38" s="56" t="str">
        <f t="shared" si="12"/>
        <v>-----</v>
      </c>
      <c r="L38" s="23"/>
      <c r="M38" s="24"/>
      <c r="N38" s="24"/>
      <c r="O38" s="24"/>
      <c r="P38" s="58"/>
      <c r="Q38" s="58"/>
      <c r="R38" s="10">
        <f t="shared" si="25"/>
        <v>0</v>
      </c>
      <c r="S38" s="11">
        <f t="shared" si="1"/>
        <v>0</v>
      </c>
      <c r="T38" s="56" t="str">
        <f t="shared" si="13"/>
        <v>-----</v>
      </c>
      <c r="V38" s="23"/>
      <c r="W38" s="24"/>
      <c r="X38" s="24"/>
      <c r="Y38" s="24"/>
      <c r="Z38" s="58"/>
      <c r="AA38" s="58"/>
      <c r="AB38" s="10">
        <f t="shared" si="26"/>
        <v>0</v>
      </c>
      <c r="AC38" s="11">
        <f t="shared" si="2"/>
        <v>0</v>
      </c>
      <c r="AD38" s="56" t="str">
        <f t="shared" si="14"/>
        <v>-----</v>
      </c>
      <c r="AF38" s="23"/>
      <c r="AG38" s="24"/>
      <c r="AH38" s="24"/>
      <c r="AI38" s="24"/>
      <c r="AJ38" s="58"/>
      <c r="AK38" s="58"/>
      <c r="AL38" s="10">
        <f t="shared" si="27"/>
        <v>0</v>
      </c>
      <c r="AM38" s="11">
        <f t="shared" si="3"/>
        <v>0</v>
      </c>
      <c r="AN38" s="56" t="str">
        <f t="shared" si="15"/>
        <v>-----</v>
      </c>
      <c r="AP38" s="23"/>
      <c r="AQ38" s="24"/>
      <c r="AR38" s="24"/>
      <c r="AS38" s="24"/>
      <c r="AT38" s="58"/>
      <c r="AU38" s="58"/>
      <c r="AV38" s="10">
        <f t="shared" si="28"/>
        <v>0</v>
      </c>
      <c r="AW38" s="11">
        <f t="shared" si="4"/>
        <v>0</v>
      </c>
      <c r="AX38" s="56" t="str">
        <f t="shared" si="16"/>
        <v>-----</v>
      </c>
      <c r="AZ38" s="23"/>
      <c r="BA38" s="24"/>
      <c r="BB38" s="24"/>
      <c r="BC38" s="24"/>
      <c r="BD38" s="58"/>
      <c r="BE38" s="58"/>
      <c r="BF38" s="10">
        <f t="shared" si="29"/>
        <v>0</v>
      </c>
      <c r="BG38" s="11">
        <f t="shared" si="5"/>
        <v>0</v>
      </c>
      <c r="BH38" s="56" t="str">
        <f t="shared" si="17"/>
        <v>-----</v>
      </c>
      <c r="BJ38" s="23"/>
      <c r="BK38" s="24"/>
      <c r="BL38" s="24"/>
      <c r="BM38" s="24"/>
      <c r="BN38" s="58"/>
      <c r="BO38" s="58"/>
      <c r="BP38" s="10">
        <f t="shared" si="30"/>
        <v>0</v>
      </c>
      <c r="BQ38" s="11">
        <f t="shared" si="6"/>
        <v>0</v>
      </c>
      <c r="BR38" s="56" t="str">
        <f t="shared" si="18"/>
        <v>-----</v>
      </c>
      <c r="BT38" s="23"/>
      <c r="BU38" s="24"/>
      <c r="BV38" s="24"/>
      <c r="BW38" s="24"/>
      <c r="BX38" s="58"/>
      <c r="BY38" s="58"/>
      <c r="BZ38" s="10">
        <f t="shared" si="31"/>
        <v>0</v>
      </c>
      <c r="CA38" s="11">
        <f t="shared" si="7"/>
        <v>0</v>
      </c>
      <c r="CB38" s="56" t="str">
        <f t="shared" si="19"/>
        <v>-----</v>
      </c>
      <c r="CD38" s="23"/>
      <c r="CE38" s="24"/>
      <c r="CF38" s="24"/>
      <c r="CG38" s="24"/>
      <c r="CH38" s="58"/>
      <c r="CI38" s="58"/>
      <c r="CJ38" s="10">
        <f t="shared" si="32"/>
        <v>0</v>
      </c>
      <c r="CK38" s="11">
        <f t="shared" si="8"/>
        <v>0</v>
      </c>
      <c r="CL38" s="56" t="str">
        <f t="shared" si="20"/>
        <v>-----</v>
      </c>
      <c r="CN38" s="23"/>
      <c r="CO38" s="24"/>
      <c r="CP38" s="24"/>
      <c r="CQ38" s="24"/>
      <c r="CR38" s="58"/>
      <c r="CS38" s="58"/>
      <c r="CT38" s="10">
        <f t="shared" si="33"/>
        <v>0</v>
      </c>
      <c r="CU38" s="11">
        <f t="shared" si="9"/>
        <v>0</v>
      </c>
      <c r="CV38" s="56" t="str">
        <f t="shared" si="21"/>
        <v>-----</v>
      </c>
      <c r="CX38" s="23"/>
      <c r="CY38" s="24"/>
      <c r="CZ38" s="24"/>
      <c r="DA38" s="24"/>
      <c r="DB38" s="58"/>
      <c r="DC38" s="58"/>
      <c r="DD38" s="10">
        <f t="shared" si="34"/>
        <v>0</v>
      </c>
      <c r="DE38" s="11">
        <f t="shared" si="10"/>
        <v>0</v>
      </c>
      <c r="DF38" s="56" t="str">
        <f t="shared" si="22"/>
        <v>-----</v>
      </c>
      <c r="DH38" s="23"/>
      <c r="DI38" s="24"/>
      <c r="DJ38" s="24"/>
      <c r="DK38" s="24"/>
      <c r="DL38" s="58"/>
      <c r="DM38" s="58"/>
      <c r="DN38" s="10">
        <f t="shared" si="35"/>
        <v>0</v>
      </c>
      <c r="DO38" s="11">
        <f t="shared" si="11"/>
        <v>0</v>
      </c>
      <c r="DP38" s="56" t="str">
        <f t="shared" si="23"/>
        <v>-----</v>
      </c>
    </row>
    <row r="39" spans="2:120" x14ac:dyDescent="0.25">
      <c r="B39" s="23"/>
      <c r="C39" s="24"/>
      <c r="D39" s="24"/>
      <c r="E39" s="24"/>
      <c r="F39" s="58"/>
      <c r="G39" s="58"/>
      <c r="H39" s="10">
        <f t="shared" si="24"/>
        <v>0</v>
      </c>
      <c r="I39" s="11">
        <f t="shared" si="0"/>
        <v>0</v>
      </c>
      <c r="J39" s="56" t="str">
        <f t="shared" si="12"/>
        <v>-----</v>
      </c>
      <c r="L39" s="23"/>
      <c r="M39" s="24"/>
      <c r="N39" s="24"/>
      <c r="O39" s="24"/>
      <c r="P39" s="58"/>
      <c r="Q39" s="58"/>
      <c r="R39" s="10">
        <f t="shared" si="25"/>
        <v>0</v>
      </c>
      <c r="S39" s="11">
        <f t="shared" si="1"/>
        <v>0</v>
      </c>
      <c r="T39" s="56" t="str">
        <f t="shared" si="13"/>
        <v>-----</v>
      </c>
      <c r="V39" s="23"/>
      <c r="W39" s="24"/>
      <c r="X39" s="24"/>
      <c r="Y39" s="24"/>
      <c r="Z39" s="58"/>
      <c r="AA39" s="58"/>
      <c r="AB39" s="10">
        <f t="shared" si="26"/>
        <v>0</v>
      </c>
      <c r="AC39" s="11">
        <f t="shared" si="2"/>
        <v>0</v>
      </c>
      <c r="AD39" s="56" t="str">
        <f t="shared" si="14"/>
        <v>-----</v>
      </c>
      <c r="AF39" s="23"/>
      <c r="AG39" s="24"/>
      <c r="AH39" s="24"/>
      <c r="AI39" s="24"/>
      <c r="AJ39" s="58"/>
      <c r="AK39" s="58"/>
      <c r="AL39" s="10">
        <f t="shared" si="27"/>
        <v>0</v>
      </c>
      <c r="AM39" s="11">
        <f t="shared" si="3"/>
        <v>0</v>
      </c>
      <c r="AN39" s="56" t="str">
        <f t="shared" si="15"/>
        <v>-----</v>
      </c>
      <c r="AP39" s="23"/>
      <c r="AQ39" s="24"/>
      <c r="AR39" s="24"/>
      <c r="AS39" s="24"/>
      <c r="AT39" s="58"/>
      <c r="AU39" s="58"/>
      <c r="AV39" s="10">
        <f t="shared" si="28"/>
        <v>0</v>
      </c>
      <c r="AW39" s="11">
        <f t="shared" si="4"/>
        <v>0</v>
      </c>
      <c r="AX39" s="56" t="str">
        <f t="shared" si="16"/>
        <v>-----</v>
      </c>
      <c r="AZ39" s="23"/>
      <c r="BA39" s="24"/>
      <c r="BB39" s="24"/>
      <c r="BC39" s="24"/>
      <c r="BD39" s="58"/>
      <c r="BE39" s="58"/>
      <c r="BF39" s="10">
        <f t="shared" si="29"/>
        <v>0</v>
      </c>
      <c r="BG39" s="11">
        <f t="shared" si="5"/>
        <v>0</v>
      </c>
      <c r="BH39" s="56" t="str">
        <f t="shared" si="17"/>
        <v>-----</v>
      </c>
      <c r="BJ39" s="23"/>
      <c r="BK39" s="24"/>
      <c r="BL39" s="24"/>
      <c r="BM39" s="24"/>
      <c r="BN39" s="58"/>
      <c r="BO39" s="58"/>
      <c r="BP39" s="10">
        <f t="shared" si="30"/>
        <v>0</v>
      </c>
      <c r="BQ39" s="11">
        <f t="shared" si="6"/>
        <v>0</v>
      </c>
      <c r="BR39" s="56" t="str">
        <f t="shared" si="18"/>
        <v>-----</v>
      </c>
      <c r="BT39" s="23"/>
      <c r="BU39" s="24"/>
      <c r="BV39" s="24"/>
      <c r="BW39" s="24"/>
      <c r="BX39" s="58"/>
      <c r="BY39" s="58"/>
      <c r="BZ39" s="10">
        <f t="shared" si="31"/>
        <v>0</v>
      </c>
      <c r="CA39" s="11">
        <f t="shared" si="7"/>
        <v>0</v>
      </c>
      <c r="CB39" s="56" t="str">
        <f t="shared" si="19"/>
        <v>-----</v>
      </c>
      <c r="CD39" s="23"/>
      <c r="CE39" s="24"/>
      <c r="CF39" s="24"/>
      <c r="CG39" s="24"/>
      <c r="CH39" s="58"/>
      <c r="CI39" s="58"/>
      <c r="CJ39" s="10">
        <f t="shared" si="32"/>
        <v>0</v>
      </c>
      <c r="CK39" s="11">
        <f t="shared" si="8"/>
        <v>0</v>
      </c>
      <c r="CL39" s="56" t="str">
        <f t="shared" si="20"/>
        <v>-----</v>
      </c>
      <c r="CN39" s="23"/>
      <c r="CO39" s="24"/>
      <c r="CP39" s="24"/>
      <c r="CQ39" s="24"/>
      <c r="CR39" s="58"/>
      <c r="CS39" s="58"/>
      <c r="CT39" s="10">
        <f t="shared" si="33"/>
        <v>0</v>
      </c>
      <c r="CU39" s="11">
        <f t="shared" si="9"/>
        <v>0</v>
      </c>
      <c r="CV39" s="56" t="str">
        <f t="shared" si="21"/>
        <v>-----</v>
      </c>
      <c r="CX39" s="23"/>
      <c r="CY39" s="24"/>
      <c r="CZ39" s="24"/>
      <c r="DA39" s="24"/>
      <c r="DB39" s="58"/>
      <c r="DC39" s="58"/>
      <c r="DD39" s="10">
        <f t="shared" si="34"/>
        <v>0</v>
      </c>
      <c r="DE39" s="11">
        <f t="shared" si="10"/>
        <v>0</v>
      </c>
      <c r="DF39" s="56" t="str">
        <f t="shared" si="22"/>
        <v>-----</v>
      </c>
      <c r="DH39" s="23"/>
      <c r="DI39" s="24"/>
      <c r="DJ39" s="24"/>
      <c r="DK39" s="24"/>
      <c r="DL39" s="58"/>
      <c r="DM39" s="58"/>
      <c r="DN39" s="10">
        <f t="shared" si="35"/>
        <v>0</v>
      </c>
      <c r="DO39" s="11">
        <f t="shared" si="11"/>
        <v>0</v>
      </c>
      <c r="DP39" s="56" t="str">
        <f t="shared" si="23"/>
        <v>-----</v>
      </c>
    </row>
    <row r="40" spans="2:120" x14ac:dyDescent="0.25">
      <c r="B40" s="23"/>
      <c r="C40" s="24"/>
      <c r="D40" s="24"/>
      <c r="E40" s="24"/>
      <c r="F40" s="58"/>
      <c r="G40" s="58"/>
      <c r="H40" s="10">
        <f t="shared" si="24"/>
        <v>0</v>
      </c>
      <c r="I40" s="11">
        <f t="shared" si="0"/>
        <v>0</v>
      </c>
      <c r="J40" s="56" t="str">
        <f t="shared" si="12"/>
        <v>-----</v>
      </c>
      <c r="L40" s="23"/>
      <c r="M40" s="24"/>
      <c r="N40" s="24"/>
      <c r="O40" s="24"/>
      <c r="P40" s="58"/>
      <c r="Q40" s="58"/>
      <c r="R40" s="10">
        <f t="shared" si="25"/>
        <v>0</v>
      </c>
      <c r="S40" s="11">
        <f t="shared" si="1"/>
        <v>0</v>
      </c>
      <c r="T40" s="56" t="str">
        <f t="shared" si="13"/>
        <v>-----</v>
      </c>
      <c r="V40" s="23"/>
      <c r="W40" s="24"/>
      <c r="X40" s="24"/>
      <c r="Y40" s="24"/>
      <c r="Z40" s="58"/>
      <c r="AA40" s="58"/>
      <c r="AB40" s="10">
        <f t="shared" si="26"/>
        <v>0</v>
      </c>
      <c r="AC40" s="11">
        <f t="shared" si="2"/>
        <v>0</v>
      </c>
      <c r="AD40" s="56" t="str">
        <f t="shared" si="14"/>
        <v>-----</v>
      </c>
      <c r="AF40" s="23"/>
      <c r="AG40" s="24"/>
      <c r="AH40" s="24"/>
      <c r="AI40" s="24"/>
      <c r="AJ40" s="58"/>
      <c r="AK40" s="58"/>
      <c r="AL40" s="10">
        <f t="shared" si="27"/>
        <v>0</v>
      </c>
      <c r="AM40" s="11">
        <f t="shared" si="3"/>
        <v>0</v>
      </c>
      <c r="AN40" s="56" t="str">
        <f t="shared" si="15"/>
        <v>-----</v>
      </c>
      <c r="AP40" s="23"/>
      <c r="AQ40" s="24"/>
      <c r="AR40" s="24"/>
      <c r="AS40" s="24"/>
      <c r="AT40" s="58"/>
      <c r="AU40" s="58"/>
      <c r="AV40" s="10">
        <f t="shared" si="28"/>
        <v>0</v>
      </c>
      <c r="AW40" s="11">
        <f t="shared" si="4"/>
        <v>0</v>
      </c>
      <c r="AX40" s="56" t="str">
        <f t="shared" si="16"/>
        <v>-----</v>
      </c>
      <c r="AZ40" s="23"/>
      <c r="BA40" s="24"/>
      <c r="BB40" s="24"/>
      <c r="BC40" s="24"/>
      <c r="BD40" s="58"/>
      <c r="BE40" s="58"/>
      <c r="BF40" s="10">
        <f t="shared" si="29"/>
        <v>0</v>
      </c>
      <c r="BG40" s="11">
        <f t="shared" si="5"/>
        <v>0</v>
      </c>
      <c r="BH40" s="56" t="str">
        <f t="shared" si="17"/>
        <v>-----</v>
      </c>
      <c r="BJ40" s="23"/>
      <c r="BK40" s="24"/>
      <c r="BL40" s="24"/>
      <c r="BM40" s="24"/>
      <c r="BN40" s="58"/>
      <c r="BO40" s="58"/>
      <c r="BP40" s="10">
        <f t="shared" si="30"/>
        <v>0</v>
      </c>
      <c r="BQ40" s="11">
        <f t="shared" si="6"/>
        <v>0</v>
      </c>
      <c r="BR40" s="56" t="str">
        <f t="shared" si="18"/>
        <v>-----</v>
      </c>
      <c r="BT40" s="23"/>
      <c r="BU40" s="24"/>
      <c r="BV40" s="24"/>
      <c r="BW40" s="24"/>
      <c r="BX40" s="58"/>
      <c r="BY40" s="58"/>
      <c r="BZ40" s="10">
        <f t="shared" si="31"/>
        <v>0</v>
      </c>
      <c r="CA40" s="11">
        <f t="shared" si="7"/>
        <v>0</v>
      </c>
      <c r="CB40" s="56" t="str">
        <f t="shared" si="19"/>
        <v>-----</v>
      </c>
      <c r="CD40" s="23"/>
      <c r="CE40" s="24"/>
      <c r="CF40" s="24"/>
      <c r="CG40" s="24"/>
      <c r="CH40" s="58"/>
      <c r="CI40" s="58"/>
      <c r="CJ40" s="10">
        <f t="shared" si="32"/>
        <v>0</v>
      </c>
      <c r="CK40" s="11">
        <f t="shared" si="8"/>
        <v>0</v>
      </c>
      <c r="CL40" s="56" t="str">
        <f t="shared" si="20"/>
        <v>-----</v>
      </c>
      <c r="CN40" s="23"/>
      <c r="CO40" s="24"/>
      <c r="CP40" s="24"/>
      <c r="CQ40" s="24"/>
      <c r="CR40" s="58"/>
      <c r="CS40" s="58"/>
      <c r="CT40" s="10">
        <f t="shared" si="33"/>
        <v>0</v>
      </c>
      <c r="CU40" s="11">
        <f t="shared" si="9"/>
        <v>0</v>
      </c>
      <c r="CV40" s="56" t="str">
        <f t="shared" si="21"/>
        <v>-----</v>
      </c>
      <c r="CX40" s="23"/>
      <c r="CY40" s="24"/>
      <c r="CZ40" s="24"/>
      <c r="DA40" s="24"/>
      <c r="DB40" s="58"/>
      <c r="DC40" s="58"/>
      <c r="DD40" s="10">
        <f t="shared" si="34"/>
        <v>0</v>
      </c>
      <c r="DE40" s="11">
        <f t="shared" si="10"/>
        <v>0</v>
      </c>
      <c r="DF40" s="56" t="str">
        <f t="shared" si="22"/>
        <v>-----</v>
      </c>
      <c r="DH40" s="23"/>
      <c r="DI40" s="24"/>
      <c r="DJ40" s="24"/>
      <c r="DK40" s="24"/>
      <c r="DL40" s="58"/>
      <c r="DM40" s="58"/>
      <c r="DN40" s="10">
        <f t="shared" si="35"/>
        <v>0</v>
      </c>
      <c r="DO40" s="11">
        <f t="shared" si="11"/>
        <v>0</v>
      </c>
      <c r="DP40" s="56" t="str">
        <f t="shared" si="23"/>
        <v>-----</v>
      </c>
    </row>
    <row r="41" spans="2:120" x14ac:dyDescent="0.25">
      <c r="B41" s="23"/>
      <c r="C41" s="24"/>
      <c r="D41" s="24"/>
      <c r="E41" s="24"/>
      <c r="F41" s="58"/>
      <c r="G41" s="58"/>
      <c r="H41" s="10">
        <f t="shared" si="24"/>
        <v>0</v>
      </c>
      <c r="I41" s="11">
        <f t="shared" si="0"/>
        <v>0</v>
      </c>
      <c r="J41" s="56" t="str">
        <f t="shared" si="12"/>
        <v>-----</v>
      </c>
      <c r="L41" s="23"/>
      <c r="M41" s="24"/>
      <c r="N41" s="24"/>
      <c r="O41" s="24"/>
      <c r="P41" s="58"/>
      <c r="Q41" s="58"/>
      <c r="R41" s="10">
        <f t="shared" si="25"/>
        <v>0</v>
      </c>
      <c r="S41" s="11">
        <f t="shared" si="1"/>
        <v>0</v>
      </c>
      <c r="T41" s="56" t="str">
        <f t="shared" si="13"/>
        <v>-----</v>
      </c>
      <c r="V41" s="23"/>
      <c r="W41" s="24"/>
      <c r="X41" s="24"/>
      <c r="Y41" s="24"/>
      <c r="Z41" s="58"/>
      <c r="AA41" s="58"/>
      <c r="AB41" s="10">
        <f t="shared" si="26"/>
        <v>0</v>
      </c>
      <c r="AC41" s="11">
        <f t="shared" si="2"/>
        <v>0</v>
      </c>
      <c r="AD41" s="56" t="str">
        <f t="shared" si="14"/>
        <v>-----</v>
      </c>
      <c r="AF41" s="23"/>
      <c r="AG41" s="24"/>
      <c r="AH41" s="24"/>
      <c r="AI41" s="24"/>
      <c r="AJ41" s="58"/>
      <c r="AK41" s="58"/>
      <c r="AL41" s="10">
        <f t="shared" si="27"/>
        <v>0</v>
      </c>
      <c r="AM41" s="11">
        <f t="shared" si="3"/>
        <v>0</v>
      </c>
      <c r="AN41" s="56" t="str">
        <f t="shared" si="15"/>
        <v>-----</v>
      </c>
      <c r="AP41" s="23"/>
      <c r="AQ41" s="24"/>
      <c r="AR41" s="24"/>
      <c r="AS41" s="24"/>
      <c r="AT41" s="58"/>
      <c r="AU41" s="58"/>
      <c r="AV41" s="10">
        <f t="shared" si="28"/>
        <v>0</v>
      </c>
      <c r="AW41" s="11">
        <f t="shared" si="4"/>
        <v>0</v>
      </c>
      <c r="AX41" s="56" t="str">
        <f t="shared" si="16"/>
        <v>-----</v>
      </c>
      <c r="AZ41" s="23"/>
      <c r="BA41" s="24"/>
      <c r="BB41" s="24"/>
      <c r="BC41" s="24"/>
      <c r="BD41" s="58"/>
      <c r="BE41" s="58"/>
      <c r="BF41" s="10">
        <f t="shared" si="29"/>
        <v>0</v>
      </c>
      <c r="BG41" s="11">
        <f t="shared" si="5"/>
        <v>0</v>
      </c>
      <c r="BH41" s="56" t="str">
        <f t="shared" si="17"/>
        <v>-----</v>
      </c>
      <c r="BJ41" s="23"/>
      <c r="BK41" s="24"/>
      <c r="BL41" s="24"/>
      <c r="BM41" s="24"/>
      <c r="BN41" s="58"/>
      <c r="BO41" s="58"/>
      <c r="BP41" s="10">
        <f t="shared" si="30"/>
        <v>0</v>
      </c>
      <c r="BQ41" s="11">
        <f t="shared" si="6"/>
        <v>0</v>
      </c>
      <c r="BR41" s="56" t="str">
        <f t="shared" si="18"/>
        <v>-----</v>
      </c>
      <c r="BT41" s="23"/>
      <c r="BU41" s="24"/>
      <c r="BV41" s="24"/>
      <c r="BW41" s="24"/>
      <c r="BX41" s="58"/>
      <c r="BY41" s="58"/>
      <c r="BZ41" s="10">
        <f t="shared" si="31"/>
        <v>0</v>
      </c>
      <c r="CA41" s="11">
        <f t="shared" si="7"/>
        <v>0</v>
      </c>
      <c r="CB41" s="56" t="str">
        <f t="shared" si="19"/>
        <v>-----</v>
      </c>
      <c r="CD41" s="23"/>
      <c r="CE41" s="24"/>
      <c r="CF41" s="24"/>
      <c r="CG41" s="24"/>
      <c r="CH41" s="58"/>
      <c r="CI41" s="58"/>
      <c r="CJ41" s="10">
        <f t="shared" si="32"/>
        <v>0</v>
      </c>
      <c r="CK41" s="11">
        <f t="shared" si="8"/>
        <v>0</v>
      </c>
      <c r="CL41" s="56" t="str">
        <f t="shared" si="20"/>
        <v>-----</v>
      </c>
      <c r="CN41" s="23"/>
      <c r="CO41" s="24"/>
      <c r="CP41" s="24"/>
      <c r="CQ41" s="24"/>
      <c r="CR41" s="58"/>
      <c r="CS41" s="58"/>
      <c r="CT41" s="10">
        <f t="shared" si="33"/>
        <v>0</v>
      </c>
      <c r="CU41" s="11">
        <f t="shared" si="9"/>
        <v>0</v>
      </c>
      <c r="CV41" s="56" t="str">
        <f t="shared" si="21"/>
        <v>-----</v>
      </c>
      <c r="CX41" s="23"/>
      <c r="CY41" s="24"/>
      <c r="CZ41" s="24"/>
      <c r="DA41" s="24"/>
      <c r="DB41" s="58"/>
      <c r="DC41" s="58"/>
      <c r="DD41" s="10">
        <f t="shared" si="34"/>
        <v>0</v>
      </c>
      <c r="DE41" s="11">
        <f t="shared" si="10"/>
        <v>0</v>
      </c>
      <c r="DF41" s="56" t="str">
        <f t="shared" si="22"/>
        <v>-----</v>
      </c>
      <c r="DH41" s="23"/>
      <c r="DI41" s="24"/>
      <c r="DJ41" s="24"/>
      <c r="DK41" s="24"/>
      <c r="DL41" s="58"/>
      <c r="DM41" s="58"/>
      <c r="DN41" s="10">
        <f t="shared" si="35"/>
        <v>0</v>
      </c>
      <c r="DO41" s="11">
        <f t="shared" si="11"/>
        <v>0</v>
      </c>
      <c r="DP41" s="56" t="str">
        <f t="shared" si="23"/>
        <v>-----</v>
      </c>
    </row>
    <row r="42" spans="2:120" x14ac:dyDescent="0.25">
      <c r="B42" s="23"/>
      <c r="C42" s="24"/>
      <c r="D42" s="24"/>
      <c r="E42" s="24"/>
      <c r="F42" s="58"/>
      <c r="G42" s="58"/>
      <c r="H42" s="10">
        <f t="shared" si="24"/>
        <v>0</v>
      </c>
      <c r="I42" s="11">
        <f t="shared" si="0"/>
        <v>0</v>
      </c>
      <c r="J42" s="56" t="str">
        <f t="shared" si="12"/>
        <v>-----</v>
      </c>
      <c r="L42" s="23"/>
      <c r="M42" s="24"/>
      <c r="N42" s="24"/>
      <c r="O42" s="24"/>
      <c r="P42" s="58"/>
      <c r="Q42" s="58"/>
      <c r="R42" s="10">
        <f t="shared" si="25"/>
        <v>0</v>
      </c>
      <c r="S42" s="11">
        <f t="shared" si="1"/>
        <v>0</v>
      </c>
      <c r="T42" s="56" t="str">
        <f t="shared" si="13"/>
        <v>-----</v>
      </c>
      <c r="V42" s="23"/>
      <c r="W42" s="24"/>
      <c r="X42" s="24"/>
      <c r="Y42" s="24"/>
      <c r="Z42" s="58"/>
      <c r="AA42" s="58"/>
      <c r="AB42" s="10">
        <f t="shared" si="26"/>
        <v>0</v>
      </c>
      <c r="AC42" s="11">
        <f t="shared" si="2"/>
        <v>0</v>
      </c>
      <c r="AD42" s="56" t="str">
        <f t="shared" si="14"/>
        <v>-----</v>
      </c>
      <c r="AF42" s="23"/>
      <c r="AG42" s="24"/>
      <c r="AH42" s="24"/>
      <c r="AI42" s="24"/>
      <c r="AJ42" s="58"/>
      <c r="AK42" s="58"/>
      <c r="AL42" s="10">
        <f t="shared" si="27"/>
        <v>0</v>
      </c>
      <c r="AM42" s="11">
        <f t="shared" si="3"/>
        <v>0</v>
      </c>
      <c r="AN42" s="56" t="str">
        <f t="shared" si="15"/>
        <v>-----</v>
      </c>
      <c r="AP42" s="23"/>
      <c r="AQ42" s="24"/>
      <c r="AR42" s="24"/>
      <c r="AS42" s="24"/>
      <c r="AT42" s="58"/>
      <c r="AU42" s="58"/>
      <c r="AV42" s="10">
        <f t="shared" si="28"/>
        <v>0</v>
      </c>
      <c r="AW42" s="11">
        <f t="shared" si="4"/>
        <v>0</v>
      </c>
      <c r="AX42" s="56" t="str">
        <f t="shared" si="16"/>
        <v>-----</v>
      </c>
      <c r="AZ42" s="23"/>
      <c r="BA42" s="24"/>
      <c r="BB42" s="24"/>
      <c r="BC42" s="24"/>
      <c r="BD42" s="58"/>
      <c r="BE42" s="58"/>
      <c r="BF42" s="10">
        <f t="shared" si="29"/>
        <v>0</v>
      </c>
      <c r="BG42" s="11">
        <f t="shared" si="5"/>
        <v>0</v>
      </c>
      <c r="BH42" s="56" t="str">
        <f t="shared" si="17"/>
        <v>-----</v>
      </c>
      <c r="BJ42" s="23"/>
      <c r="BK42" s="24"/>
      <c r="BL42" s="24"/>
      <c r="BM42" s="24"/>
      <c r="BN42" s="58"/>
      <c r="BO42" s="58"/>
      <c r="BP42" s="10">
        <f t="shared" si="30"/>
        <v>0</v>
      </c>
      <c r="BQ42" s="11">
        <f t="shared" si="6"/>
        <v>0</v>
      </c>
      <c r="BR42" s="56" t="str">
        <f t="shared" si="18"/>
        <v>-----</v>
      </c>
      <c r="BT42" s="23"/>
      <c r="BU42" s="24"/>
      <c r="BV42" s="24"/>
      <c r="BW42" s="24"/>
      <c r="BX42" s="58"/>
      <c r="BY42" s="58"/>
      <c r="BZ42" s="10">
        <f t="shared" si="31"/>
        <v>0</v>
      </c>
      <c r="CA42" s="11">
        <f t="shared" si="7"/>
        <v>0</v>
      </c>
      <c r="CB42" s="56" t="str">
        <f t="shared" si="19"/>
        <v>-----</v>
      </c>
      <c r="CD42" s="23"/>
      <c r="CE42" s="24"/>
      <c r="CF42" s="24"/>
      <c r="CG42" s="24"/>
      <c r="CH42" s="58"/>
      <c r="CI42" s="58"/>
      <c r="CJ42" s="10">
        <f t="shared" si="32"/>
        <v>0</v>
      </c>
      <c r="CK42" s="11">
        <f t="shared" si="8"/>
        <v>0</v>
      </c>
      <c r="CL42" s="56" t="str">
        <f t="shared" si="20"/>
        <v>-----</v>
      </c>
      <c r="CN42" s="23"/>
      <c r="CO42" s="24"/>
      <c r="CP42" s="24"/>
      <c r="CQ42" s="24"/>
      <c r="CR42" s="58"/>
      <c r="CS42" s="58"/>
      <c r="CT42" s="10">
        <f t="shared" si="33"/>
        <v>0</v>
      </c>
      <c r="CU42" s="11">
        <f t="shared" si="9"/>
        <v>0</v>
      </c>
      <c r="CV42" s="56" t="str">
        <f t="shared" si="21"/>
        <v>-----</v>
      </c>
      <c r="CX42" s="23"/>
      <c r="CY42" s="24"/>
      <c r="CZ42" s="24"/>
      <c r="DA42" s="24"/>
      <c r="DB42" s="58"/>
      <c r="DC42" s="58"/>
      <c r="DD42" s="10">
        <f t="shared" si="34"/>
        <v>0</v>
      </c>
      <c r="DE42" s="11">
        <f t="shared" si="10"/>
        <v>0</v>
      </c>
      <c r="DF42" s="56" t="str">
        <f t="shared" si="22"/>
        <v>-----</v>
      </c>
      <c r="DH42" s="23"/>
      <c r="DI42" s="24"/>
      <c r="DJ42" s="24"/>
      <c r="DK42" s="24"/>
      <c r="DL42" s="58"/>
      <c r="DM42" s="58"/>
      <c r="DN42" s="10">
        <f t="shared" si="35"/>
        <v>0</v>
      </c>
      <c r="DO42" s="11">
        <f t="shared" si="11"/>
        <v>0</v>
      </c>
      <c r="DP42" s="56" t="str">
        <f t="shared" si="23"/>
        <v>-----</v>
      </c>
    </row>
    <row r="43" spans="2:120" ht="15.75" thickBot="1" x14ac:dyDescent="0.3">
      <c r="B43" s="26"/>
      <c r="C43" s="25"/>
      <c r="D43" s="25"/>
      <c r="E43" s="25"/>
      <c r="F43" s="59"/>
      <c r="G43" s="59"/>
      <c r="H43" s="18">
        <f t="shared" si="24"/>
        <v>0</v>
      </c>
      <c r="I43" s="19">
        <f t="shared" si="0"/>
        <v>0</v>
      </c>
      <c r="J43" s="68" t="str">
        <f t="shared" si="12"/>
        <v>-----</v>
      </c>
      <c r="L43" s="26"/>
      <c r="M43" s="25"/>
      <c r="N43" s="25"/>
      <c r="O43" s="25"/>
      <c r="P43" s="59"/>
      <c r="Q43" s="59"/>
      <c r="R43" s="18">
        <f t="shared" si="25"/>
        <v>0</v>
      </c>
      <c r="S43" s="19">
        <f t="shared" si="1"/>
        <v>0</v>
      </c>
      <c r="T43" s="68" t="str">
        <f t="shared" si="13"/>
        <v>-----</v>
      </c>
      <c r="V43" s="26"/>
      <c r="W43" s="25"/>
      <c r="X43" s="25"/>
      <c r="Y43" s="25"/>
      <c r="Z43" s="59"/>
      <c r="AA43" s="59"/>
      <c r="AB43" s="18">
        <f t="shared" si="26"/>
        <v>0</v>
      </c>
      <c r="AC43" s="19">
        <f t="shared" si="2"/>
        <v>0</v>
      </c>
      <c r="AD43" s="68" t="str">
        <f t="shared" si="14"/>
        <v>-----</v>
      </c>
      <c r="AF43" s="26"/>
      <c r="AG43" s="25"/>
      <c r="AH43" s="25"/>
      <c r="AI43" s="25"/>
      <c r="AJ43" s="59"/>
      <c r="AK43" s="59"/>
      <c r="AL43" s="18">
        <f t="shared" si="27"/>
        <v>0</v>
      </c>
      <c r="AM43" s="19">
        <f t="shared" si="3"/>
        <v>0</v>
      </c>
      <c r="AN43" s="68" t="str">
        <f t="shared" si="15"/>
        <v>-----</v>
      </c>
      <c r="AP43" s="26"/>
      <c r="AQ43" s="25"/>
      <c r="AR43" s="25"/>
      <c r="AS43" s="25"/>
      <c r="AT43" s="59"/>
      <c r="AU43" s="59"/>
      <c r="AV43" s="18">
        <f t="shared" si="28"/>
        <v>0</v>
      </c>
      <c r="AW43" s="19">
        <f t="shared" si="4"/>
        <v>0</v>
      </c>
      <c r="AX43" s="68" t="str">
        <f t="shared" si="16"/>
        <v>-----</v>
      </c>
      <c r="AZ43" s="26"/>
      <c r="BA43" s="25"/>
      <c r="BB43" s="25"/>
      <c r="BC43" s="25"/>
      <c r="BD43" s="59"/>
      <c r="BE43" s="59"/>
      <c r="BF43" s="18">
        <f t="shared" si="29"/>
        <v>0</v>
      </c>
      <c r="BG43" s="19">
        <f t="shared" si="5"/>
        <v>0</v>
      </c>
      <c r="BH43" s="68" t="str">
        <f t="shared" si="17"/>
        <v>-----</v>
      </c>
      <c r="BJ43" s="26"/>
      <c r="BK43" s="25"/>
      <c r="BL43" s="25"/>
      <c r="BM43" s="25"/>
      <c r="BN43" s="59"/>
      <c r="BO43" s="59"/>
      <c r="BP43" s="18">
        <f t="shared" si="30"/>
        <v>0</v>
      </c>
      <c r="BQ43" s="19">
        <f t="shared" si="6"/>
        <v>0</v>
      </c>
      <c r="BR43" s="68" t="str">
        <f t="shared" si="18"/>
        <v>-----</v>
      </c>
      <c r="BT43" s="26"/>
      <c r="BU43" s="25"/>
      <c r="BV43" s="25"/>
      <c r="BW43" s="25"/>
      <c r="BX43" s="59"/>
      <c r="BY43" s="59"/>
      <c r="BZ43" s="18">
        <f t="shared" si="31"/>
        <v>0</v>
      </c>
      <c r="CA43" s="19">
        <f t="shared" si="7"/>
        <v>0</v>
      </c>
      <c r="CB43" s="68" t="str">
        <f t="shared" si="19"/>
        <v>-----</v>
      </c>
      <c r="CD43" s="26"/>
      <c r="CE43" s="25"/>
      <c r="CF43" s="25"/>
      <c r="CG43" s="25"/>
      <c r="CH43" s="59"/>
      <c r="CI43" s="59"/>
      <c r="CJ43" s="18">
        <f t="shared" si="32"/>
        <v>0</v>
      </c>
      <c r="CK43" s="19">
        <f t="shared" si="8"/>
        <v>0</v>
      </c>
      <c r="CL43" s="68" t="str">
        <f t="shared" si="20"/>
        <v>-----</v>
      </c>
      <c r="CN43" s="26"/>
      <c r="CO43" s="25"/>
      <c r="CP43" s="25"/>
      <c r="CQ43" s="25"/>
      <c r="CR43" s="59"/>
      <c r="CS43" s="59"/>
      <c r="CT43" s="18">
        <f t="shared" si="33"/>
        <v>0</v>
      </c>
      <c r="CU43" s="19">
        <f t="shared" si="9"/>
        <v>0</v>
      </c>
      <c r="CV43" s="68" t="str">
        <f t="shared" si="21"/>
        <v>-----</v>
      </c>
      <c r="CX43" s="26"/>
      <c r="CY43" s="25"/>
      <c r="CZ43" s="25"/>
      <c r="DA43" s="25"/>
      <c r="DB43" s="59"/>
      <c r="DC43" s="59"/>
      <c r="DD43" s="18">
        <f t="shared" si="34"/>
        <v>0</v>
      </c>
      <c r="DE43" s="19">
        <f t="shared" si="10"/>
        <v>0</v>
      </c>
      <c r="DF43" s="68" t="str">
        <f t="shared" si="22"/>
        <v>-----</v>
      </c>
      <c r="DH43" s="26"/>
      <c r="DI43" s="25"/>
      <c r="DJ43" s="25"/>
      <c r="DK43" s="25"/>
      <c r="DL43" s="59"/>
      <c r="DM43" s="59"/>
      <c r="DN43" s="18">
        <f t="shared" si="35"/>
        <v>0</v>
      </c>
      <c r="DO43" s="19">
        <f t="shared" si="11"/>
        <v>0</v>
      </c>
      <c r="DP43" s="68" t="str">
        <f t="shared" si="23"/>
        <v>-----</v>
      </c>
    </row>
    <row r="45" spans="2:120" x14ac:dyDescent="0.25">
      <c r="I45" s="13"/>
    </row>
    <row r="46" spans="2:120" ht="14.45" customHeight="1" x14ac:dyDescent="0.25">
      <c r="B46" s="108" t="s">
        <v>18</v>
      </c>
      <c r="C46" s="108"/>
      <c r="D46" s="108"/>
      <c r="E46" s="108"/>
    </row>
    <row r="47" spans="2:120" x14ac:dyDescent="0.25">
      <c r="B47" s="78" t="s">
        <v>19</v>
      </c>
      <c r="C47" s="80" t="s">
        <v>5</v>
      </c>
      <c r="D47" s="109" t="s">
        <v>20</v>
      </c>
      <c r="E47" s="109"/>
    </row>
    <row r="48" spans="2:120" x14ac:dyDescent="0.25">
      <c r="B48" s="79" t="str">
        <f>IF(ISBLANK(C3),"----",C3)</f>
        <v>----</v>
      </c>
      <c r="C48" s="70" t="str">
        <f>IF(ISBLANK(C4),"----",C4)</f>
        <v>----</v>
      </c>
      <c r="D48" s="106" t="str">
        <f>IF(ISBLANK(C8),"----",C8)</f>
        <v>-----</v>
      </c>
      <c r="E48" s="107"/>
    </row>
    <row r="49" spans="2:5" x14ac:dyDescent="0.25">
      <c r="B49" s="79" t="str">
        <f>IF(ISBLANK(M3),"----",M3)</f>
        <v>----</v>
      </c>
      <c r="C49" s="70" t="str">
        <f>IF(ISBLANK(M4),"----",M4)</f>
        <v>----</v>
      </c>
      <c r="D49" s="106" t="str">
        <f>IF(ISBLANK(M8),"----",M8)</f>
        <v>-----</v>
      </c>
      <c r="E49" s="107"/>
    </row>
    <row r="50" spans="2:5" x14ac:dyDescent="0.25">
      <c r="B50" s="79" t="str">
        <f>IF(ISBLANK(W3),"----",W3)</f>
        <v>----</v>
      </c>
      <c r="C50" s="70" t="str">
        <f>IF(ISBLANK(W4),"----",W4)</f>
        <v>----</v>
      </c>
      <c r="D50" s="106" t="str">
        <f>IF(ISBLANK(W8),"----",W8)</f>
        <v>-----</v>
      </c>
      <c r="E50" s="107"/>
    </row>
    <row r="51" spans="2:5" x14ac:dyDescent="0.25">
      <c r="B51" s="79" t="str">
        <f>IF(ISBLANK(AG3),"----",AG3)</f>
        <v>----</v>
      </c>
      <c r="C51" s="70" t="str">
        <f>IF(ISBLANK(AG4),"----",AG4)</f>
        <v>----</v>
      </c>
      <c r="D51" s="106" t="str">
        <f>IF(ISBLANK(AG8),"----",AG8)</f>
        <v>-----</v>
      </c>
      <c r="E51" s="107"/>
    </row>
    <row r="52" spans="2:5" x14ac:dyDescent="0.25">
      <c r="B52" s="79" t="str">
        <f>IF(ISBLANK(AQ3),"----",AQ3)</f>
        <v>----</v>
      </c>
      <c r="C52" s="70" t="str">
        <f>IF(ISBLANK(AQ4),"----",AQ4)</f>
        <v>----</v>
      </c>
      <c r="D52" s="106" t="str">
        <f>IF(ISBLANK(AQ8),"----",AQ8)</f>
        <v>-----</v>
      </c>
      <c r="E52" s="107"/>
    </row>
    <row r="53" spans="2:5" x14ac:dyDescent="0.25">
      <c r="B53" s="79" t="str">
        <f>IF(ISBLANK(BA3),"----",BA3)</f>
        <v>----</v>
      </c>
      <c r="C53" s="70" t="str">
        <f>IF(ISBLANK(BA4),"----",BA4)</f>
        <v>----</v>
      </c>
      <c r="D53" s="106" t="str">
        <f>IF(ISBLANK(BA8),"----",BA8)</f>
        <v>-----</v>
      </c>
      <c r="E53" s="107"/>
    </row>
    <row r="54" spans="2:5" x14ac:dyDescent="0.25">
      <c r="B54" s="79" t="str">
        <f>IF(ISBLANK(BK3),"----",BK3)</f>
        <v>----</v>
      </c>
      <c r="C54" s="70" t="str">
        <f>IF(ISBLANK(BK4),"----",BK4)</f>
        <v>----</v>
      </c>
      <c r="D54" s="106" t="str">
        <f>IF(ISBLANK(BK8),"----",BK8)</f>
        <v>-----</v>
      </c>
      <c r="E54" s="107"/>
    </row>
    <row r="55" spans="2:5" x14ac:dyDescent="0.25">
      <c r="B55" s="79" t="str">
        <f>IF(ISBLANK(BU3),"----",BU3)</f>
        <v>----</v>
      </c>
      <c r="C55" s="70" t="str">
        <f>IF(ISBLANK(BU4),"----",BU4)</f>
        <v>----</v>
      </c>
      <c r="D55" s="106" t="str">
        <f>IF(ISBLANK(BU8),"----",BU8)</f>
        <v>-----</v>
      </c>
      <c r="E55" s="107"/>
    </row>
    <row r="56" spans="2:5" x14ac:dyDescent="0.25">
      <c r="B56" s="79" t="str">
        <f>IF(ISBLANK(CE3),"----",CE3)</f>
        <v>----</v>
      </c>
      <c r="C56" s="70" t="str">
        <f>IF(ISBLANK(CE4),"----",CE4)</f>
        <v>----</v>
      </c>
      <c r="D56" s="106" t="str">
        <f>IF(ISBLANK(CE8),"----",CE8)</f>
        <v>-----</v>
      </c>
      <c r="E56" s="107"/>
    </row>
    <row r="57" spans="2:5" x14ac:dyDescent="0.25">
      <c r="B57" s="79" t="str">
        <f>IF(ISBLANK(CO3),"----",CO3)</f>
        <v>----</v>
      </c>
      <c r="C57" s="70" t="str">
        <f>IF(ISBLANK(CO4),"----",CO4)</f>
        <v>----</v>
      </c>
      <c r="D57" s="106" t="str">
        <f>IF(ISBLANK(CO8),"----",CO8)</f>
        <v>-----</v>
      </c>
      <c r="E57" s="107"/>
    </row>
    <row r="58" spans="2:5" x14ac:dyDescent="0.25">
      <c r="B58" s="79" t="str">
        <f>IF(ISBLANK(CY3),"----",CY3)</f>
        <v>----</v>
      </c>
      <c r="C58" s="70" t="str">
        <f>IF(ISBLANK(CY4),"----",CY4)</f>
        <v>----</v>
      </c>
      <c r="D58" s="106" t="str">
        <f>IF(ISBLANK(CY8),"----",CY8)</f>
        <v>-----</v>
      </c>
      <c r="E58" s="107"/>
    </row>
    <row r="59" spans="2:5" x14ac:dyDescent="0.25">
      <c r="B59" s="79" t="str">
        <f>IF(ISBLANK(DI3),"----",DI3)</f>
        <v>----</v>
      </c>
      <c r="C59" s="70" t="str">
        <f>IF(ISBLANK(DI4),"----",DI4)</f>
        <v>----</v>
      </c>
      <c r="D59" s="106" t="str">
        <f>IF(ISBLANK(DI8),"----",DI8)</f>
        <v>-----</v>
      </c>
      <c r="E59" s="107"/>
    </row>
  </sheetData>
  <mergeCells count="74">
    <mergeCell ref="D58:E58"/>
    <mergeCell ref="D59:E59"/>
    <mergeCell ref="B46:E46"/>
    <mergeCell ref="D47:E47"/>
    <mergeCell ref="D48:E48"/>
    <mergeCell ref="D49:E49"/>
    <mergeCell ref="D50:E50"/>
    <mergeCell ref="D51:E51"/>
    <mergeCell ref="D52:E52"/>
    <mergeCell ref="D53:E53"/>
    <mergeCell ref="D54:E54"/>
    <mergeCell ref="D55:E55"/>
    <mergeCell ref="D56:E56"/>
    <mergeCell ref="D57:E57"/>
    <mergeCell ref="CY3:CZ3"/>
    <mergeCell ref="CY5:CZ5"/>
    <mergeCell ref="CY6:DC6"/>
    <mergeCell ref="CY9:DB9"/>
    <mergeCell ref="DI3:DJ3"/>
    <mergeCell ref="DI5:DJ5"/>
    <mergeCell ref="DI6:DM6"/>
    <mergeCell ref="DI9:DL9"/>
    <mergeCell ref="CY4:CZ4"/>
    <mergeCell ref="DI4:DJ4"/>
    <mergeCell ref="CE3:CF3"/>
    <mergeCell ref="CE5:CF5"/>
    <mergeCell ref="CE6:CI6"/>
    <mergeCell ref="CE9:CH9"/>
    <mergeCell ref="CO3:CP3"/>
    <mergeCell ref="CO5:CP5"/>
    <mergeCell ref="CO6:CS6"/>
    <mergeCell ref="CO9:CR9"/>
    <mergeCell ref="CE4:CF4"/>
    <mergeCell ref="CO4:CP4"/>
    <mergeCell ref="BK3:BL3"/>
    <mergeCell ref="BK5:BL5"/>
    <mergeCell ref="BK6:BO6"/>
    <mergeCell ref="BK9:BN9"/>
    <mergeCell ref="BU3:BV3"/>
    <mergeCell ref="BU5:BV5"/>
    <mergeCell ref="BU6:BY6"/>
    <mergeCell ref="BU9:BX9"/>
    <mergeCell ref="BK4:BL4"/>
    <mergeCell ref="BU4:BV4"/>
    <mergeCell ref="AQ3:AR3"/>
    <mergeCell ref="AQ5:AR5"/>
    <mergeCell ref="AQ6:AU6"/>
    <mergeCell ref="AQ9:AT9"/>
    <mergeCell ref="BA3:BB3"/>
    <mergeCell ref="BA5:BB5"/>
    <mergeCell ref="BA6:BE6"/>
    <mergeCell ref="BA9:BD9"/>
    <mergeCell ref="AQ4:AR4"/>
    <mergeCell ref="BA4:BB4"/>
    <mergeCell ref="W3:X3"/>
    <mergeCell ref="W5:X5"/>
    <mergeCell ref="W6:AA6"/>
    <mergeCell ref="W9:Z9"/>
    <mergeCell ref="AG3:AH3"/>
    <mergeCell ref="AG5:AH5"/>
    <mergeCell ref="AG6:AK6"/>
    <mergeCell ref="AG9:AJ9"/>
    <mergeCell ref="AG4:AH4"/>
    <mergeCell ref="W4:X4"/>
    <mergeCell ref="C6:G6"/>
    <mergeCell ref="C9:F9"/>
    <mergeCell ref="C5:D5"/>
    <mergeCell ref="C3:D3"/>
    <mergeCell ref="M3:N3"/>
    <mergeCell ref="M5:N5"/>
    <mergeCell ref="M6:Q6"/>
    <mergeCell ref="M9:P9"/>
    <mergeCell ref="M4:N4"/>
    <mergeCell ref="C4:D4"/>
  </mergeCells>
  <conditionalFormatting sqref="F13:F43">
    <cfRule type="expression" dxfId="95" priority="49">
      <formula>$F$12&lt;&gt;" "</formula>
    </cfRule>
  </conditionalFormatting>
  <conditionalFormatting sqref="G13:G43">
    <cfRule type="expression" dxfId="94" priority="50">
      <formula>$G$12&lt;&gt;" "</formula>
    </cfRule>
  </conditionalFormatting>
  <conditionalFormatting sqref="P13:P43">
    <cfRule type="expression" dxfId="93" priority="21">
      <formula>$P$12&lt;&gt;" "</formula>
    </cfRule>
  </conditionalFormatting>
  <conditionalFormatting sqref="Q13:Q43">
    <cfRule type="expression" dxfId="92" priority="22">
      <formula>$Q$12&lt;&gt;" "</formula>
    </cfRule>
  </conditionalFormatting>
  <conditionalFormatting sqref="Z13:Z43">
    <cfRule type="expression" dxfId="91" priority="19">
      <formula>$Z$12&lt;&gt;" "</formula>
    </cfRule>
  </conditionalFormatting>
  <conditionalFormatting sqref="AA13:AA43">
    <cfRule type="expression" dxfId="90" priority="20">
      <formula>$AA$12&lt;&gt;" "</formula>
    </cfRule>
  </conditionalFormatting>
  <conditionalFormatting sqref="AJ13:AJ43">
    <cfRule type="expression" dxfId="89" priority="17">
      <formula>$AJ$12&lt;&gt;" "</formula>
    </cfRule>
  </conditionalFormatting>
  <conditionalFormatting sqref="AK13:AK43">
    <cfRule type="expression" dxfId="88" priority="18">
      <formula>$AK$12&lt;&gt;" "</formula>
    </cfRule>
  </conditionalFormatting>
  <conditionalFormatting sqref="AT13:AT43">
    <cfRule type="expression" dxfId="87" priority="15">
      <formula>$AT$12&lt;&gt;" "</formula>
    </cfRule>
  </conditionalFormatting>
  <conditionalFormatting sqref="AU13:AU43">
    <cfRule type="expression" dxfId="86" priority="16">
      <formula>$AU$12&lt;&gt;" "</formula>
    </cfRule>
  </conditionalFormatting>
  <conditionalFormatting sqref="BD13:BD43">
    <cfRule type="expression" dxfId="85" priority="13">
      <formula>$BD$12&lt;&gt;" "</formula>
    </cfRule>
  </conditionalFormatting>
  <conditionalFormatting sqref="BE13:BE43">
    <cfRule type="expression" dxfId="84" priority="14">
      <formula>$BE$12&lt;&gt;" "</formula>
    </cfRule>
  </conditionalFormatting>
  <conditionalFormatting sqref="BN13:BN43">
    <cfRule type="expression" dxfId="83" priority="11">
      <formula>$BN$12&lt;&gt;" "</formula>
    </cfRule>
  </conditionalFormatting>
  <conditionalFormatting sqref="BO13:BO43">
    <cfRule type="expression" dxfId="82" priority="12">
      <formula>$BO$12&lt;&gt;" "</formula>
    </cfRule>
  </conditionalFormatting>
  <conditionalFormatting sqref="BX13:BX43">
    <cfRule type="expression" dxfId="81" priority="9">
      <formula>$BX$12&lt;&gt;" "</formula>
    </cfRule>
  </conditionalFormatting>
  <conditionalFormatting sqref="BY13:BY43">
    <cfRule type="expression" dxfId="80" priority="10">
      <formula>$BY$12&lt;&gt;" "</formula>
    </cfRule>
  </conditionalFormatting>
  <conditionalFormatting sqref="CH13:CH43">
    <cfRule type="expression" dxfId="79" priority="7">
      <formula>CH$12&lt;&gt;" "</formula>
    </cfRule>
  </conditionalFormatting>
  <conditionalFormatting sqref="CI13:CI43">
    <cfRule type="expression" dxfId="78" priority="8">
      <formula>$CI$12&lt;&gt;" "</formula>
    </cfRule>
  </conditionalFormatting>
  <conditionalFormatting sqref="CR13:CR43">
    <cfRule type="expression" dxfId="77" priority="5">
      <formula>$CR$12&lt;&gt;" "</formula>
    </cfRule>
  </conditionalFormatting>
  <conditionalFormatting sqref="CS13:CS43">
    <cfRule type="expression" dxfId="76" priority="6">
      <formula>$CS$12&lt;&gt;" "</formula>
    </cfRule>
  </conditionalFormatting>
  <conditionalFormatting sqref="DB13:DB43">
    <cfRule type="expression" dxfId="75" priority="3">
      <formula>$DB$12&lt;&gt;" "</formula>
    </cfRule>
  </conditionalFormatting>
  <conditionalFormatting sqref="DC13:DC43">
    <cfRule type="expression" dxfId="74" priority="4">
      <formula>$DC$12&lt;&gt;" "</formula>
    </cfRule>
  </conditionalFormatting>
  <conditionalFormatting sqref="DL13:DL43">
    <cfRule type="expression" dxfId="73" priority="1">
      <formula>$DL$12&lt;&gt;" "</formula>
    </cfRule>
  </conditionalFormatting>
  <conditionalFormatting sqref="DM13:DM43">
    <cfRule type="expression" dxfId="72" priority="2">
      <formula>$DM$12&lt;&gt;" "</formula>
    </cfRule>
  </conditionalFormatting>
  <dataValidations count="1">
    <dataValidation type="list" allowBlank="1" showInputMessage="1" showErrorMessage="1" sqref="C9:F9 CY9:DB9 M9:P9 W9:Z9 AG9:AJ9 AQ9:AT9 BA9:BD9 BK9:BN9 BU9:BX9 CE9:CH9 CO9:CR9 DI9:DL9" xr:uid="{6D228A3F-C8B3-40EF-97DC-028D81BC3DE8}">
      <formula1>"0.6-depth method,Two-point method (0.2 - 0.8),Three-point method (0.2 - 0.6 - 0.8)"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BH47"/>
  <sheetViews>
    <sheetView zoomScaleNormal="100" workbookViewId="0">
      <selection activeCell="A39" sqref="A39"/>
    </sheetView>
  </sheetViews>
  <sheetFormatPr defaultRowHeight="15" x14ac:dyDescent="0.25"/>
  <cols>
    <col min="1" max="1" width="41.140625" customWidth="1"/>
    <col min="2" max="2" width="48.85546875" bestFit="1" customWidth="1"/>
    <col min="3" max="3" width="15" customWidth="1"/>
    <col min="4" max="4" width="12.28515625" customWidth="1"/>
    <col min="5" max="5" width="7.5703125" customWidth="1"/>
    <col min="6" max="6" width="10.85546875" customWidth="1"/>
    <col min="7" max="7" width="48.85546875" bestFit="1" customWidth="1"/>
    <col min="8" max="8" width="8.85546875" customWidth="1"/>
    <col min="9" max="9" width="15.7109375" bestFit="1" customWidth="1"/>
    <col min="12" max="12" width="48.85546875" bestFit="1" customWidth="1"/>
    <col min="13" max="13" width="16.140625" bestFit="1" customWidth="1"/>
    <col min="14" max="14" width="9.7109375" bestFit="1" customWidth="1"/>
    <col min="17" max="17" width="48.85546875" bestFit="1" customWidth="1"/>
    <col min="19" max="19" width="9.7109375" bestFit="1" customWidth="1"/>
    <col min="22" max="22" width="48.85546875" bestFit="1" customWidth="1"/>
    <col min="27" max="27" width="48.85546875" bestFit="1" customWidth="1"/>
    <col min="32" max="32" width="48.85546875" bestFit="1" customWidth="1"/>
    <col min="37" max="37" width="48.85546875" bestFit="1" customWidth="1"/>
    <col min="42" max="42" width="48.85546875" bestFit="1" customWidth="1"/>
    <col min="47" max="47" width="48.85546875" bestFit="1" customWidth="1"/>
    <col min="49" max="49" width="9.7109375" bestFit="1" customWidth="1"/>
    <col min="52" max="52" width="48.85546875" bestFit="1" customWidth="1"/>
    <col min="54" max="54" width="9.7109375" bestFit="1" customWidth="1"/>
    <col min="57" max="57" width="48.85546875" bestFit="1" customWidth="1"/>
    <col min="59" max="59" width="9.7109375" bestFit="1" customWidth="1"/>
  </cols>
  <sheetData>
    <row r="1" spans="2:60" x14ac:dyDescent="0.25">
      <c r="B1" s="67" t="s">
        <v>21</v>
      </c>
      <c r="C1" s="2"/>
      <c r="D1" s="2"/>
      <c r="E1" s="3"/>
      <c r="G1" s="67" t="s">
        <v>21</v>
      </c>
      <c r="H1" s="2"/>
      <c r="I1" s="2"/>
      <c r="J1" s="3"/>
      <c r="L1" s="67" t="s">
        <v>21</v>
      </c>
      <c r="M1" s="2"/>
      <c r="N1" s="2"/>
      <c r="O1" s="3"/>
      <c r="Q1" s="67" t="s">
        <v>21</v>
      </c>
      <c r="R1" s="2"/>
      <c r="S1" s="2"/>
      <c r="T1" s="3"/>
      <c r="V1" s="67" t="s">
        <v>21</v>
      </c>
      <c r="W1" s="2"/>
      <c r="X1" s="2"/>
      <c r="Y1" s="3"/>
      <c r="AA1" s="67" t="s">
        <v>21</v>
      </c>
      <c r="AB1" s="2"/>
      <c r="AC1" s="2"/>
      <c r="AD1" s="3"/>
      <c r="AF1" s="67" t="s">
        <v>21</v>
      </c>
      <c r="AG1" s="2"/>
      <c r="AH1" s="2"/>
      <c r="AI1" s="3"/>
      <c r="AK1" s="67" t="s">
        <v>21</v>
      </c>
      <c r="AL1" s="2"/>
      <c r="AM1" s="2"/>
      <c r="AN1" s="3"/>
      <c r="AP1" s="67" t="s">
        <v>21</v>
      </c>
      <c r="AQ1" s="2"/>
      <c r="AR1" s="2"/>
      <c r="AS1" s="3"/>
      <c r="AU1" s="67" t="s">
        <v>21</v>
      </c>
      <c r="AV1" s="2"/>
      <c r="AW1" s="2"/>
      <c r="AX1" s="3"/>
      <c r="AZ1" s="67" t="s">
        <v>21</v>
      </c>
      <c r="BA1" s="2"/>
      <c r="BB1" s="2"/>
      <c r="BC1" s="3"/>
      <c r="BE1" s="67" t="s">
        <v>21</v>
      </c>
      <c r="BF1" s="2"/>
      <c r="BG1" s="2"/>
      <c r="BH1" s="3"/>
    </row>
    <row r="2" spans="2:60" x14ac:dyDescent="0.25">
      <c r="B2" s="36" t="s">
        <v>4</v>
      </c>
      <c r="C2" s="32"/>
      <c r="E2" s="5"/>
      <c r="G2" s="36" t="s">
        <v>4</v>
      </c>
      <c r="H2" s="32"/>
      <c r="J2" s="5"/>
      <c r="L2" s="36" t="s">
        <v>4</v>
      </c>
      <c r="M2" s="32"/>
      <c r="O2" s="5"/>
      <c r="Q2" s="36" t="s">
        <v>4</v>
      </c>
      <c r="R2" s="32"/>
      <c r="T2" s="5"/>
      <c r="V2" s="36" t="s">
        <v>4</v>
      </c>
      <c r="W2" s="32"/>
      <c r="Y2" s="5"/>
      <c r="AA2" s="36" t="s">
        <v>4</v>
      </c>
      <c r="AB2" s="32"/>
      <c r="AD2" s="5"/>
      <c r="AF2" s="36" t="s">
        <v>4</v>
      </c>
      <c r="AG2" s="32"/>
      <c r="AI2" s="5"/>
      <c r="AK2" s="36" t="s">
        <v>4</v>
      </c>
      <c r="AL2" s="32"/>
      <c r="AN2" s="5"/>
      <c r="AP2" s="36" t="s">
        <v>4</v>
      </c>
      <c r="AQ2" s="32"/>
      <c r="AS2" s="5"/>
      <c r="AU2" s="36" t="s">
        <v>4</v>
      </c>
      <c r="AV2" s="32"/>
      <c r="AX2" s="5"/>
      <c r="AZ2" s="36" t="s">
        <v>4</v>
      </c>
      <c r="BA2" s="32"/>
      <c r="BC2" s="5"/>
      <c r="BE2" s="36" t="s">
        <v>4</v>
      </c>
      <c r="BF2" s="32"/>
      <c r="BH2" s="5"/>
    </row>
    <row r="3" spans="2:60" x14ac:dyDescent="0.25">
      <c r="B3" s="36" t="s">
        <v>5</v>
      </c>
      <c r="C3" s="32"/>
      <c r="E3" s="5"/>
      <c r="G3" s="36" t="s">
        <v>5</v>
      </c>
      <c r="H3" s="32"/>
      <c r="J3" s="5"/>
      <c r="L3" s="36" t="s">
        <v>5</v>
      </c>
      <c r="M3" s="32"/>
      <c r="O3" s="5"/>
      <c r="Q3" s="36" t="s">
        <v>5</v>
      </c>
      <c r="R3" s="32"/>
      <c r="T3" s="5"/>
      <c r="V3" s="36" t="s">
        <v>5</v>
      </c>
      <c r="W3" s="32"/>
      <c r="Y3" s="5"/>
      <c r="AA3" s="36" t="s">
        <v>5</v>
      </c>
      <c r="AB3" s="32"/>
      <c r="AD3" s="5"/>
      <c r="AF3" s="36" t="s">
        <v>5</v>
      </c>
      <c r="AG3" s="32"/>
      <c r="AI3" s="5"/>
      <c r="AK3" s="36" t="s">
        <v>5</v>
      </c>
      <c r="AL3" s="32"/>
      <c r="AN3" s="5"/>
      <c r="AP3" s="36" t="s">
        <v>5</v>
      </c>
      <c r="AQ3" s="32"/>
      <c r="AS3" s="5"/>
      <c r="AU3" s="36" t="s">
        <v>5</v>
      </c>
      <c r="AV3" s="32"/>
      <c r="AX3" s="5"/>
      <c r="AZ3" s="36" t="s">
        <v>5</v>
      </c>
      <c r="BA3" s="32"/>
      <c r="BC3" s="5"/>
      <c r="BE3" s="36" t="s">
        <v>5</v>
      </c>
      <c r="BF3" s="32"/>
      <c r="BH3" s="5"/>
    </row>
    <row r="4" spans="2:60" x14ac:dyDescent="0.25">
      <c r="B4" s="36" t="s">
        <v>6</v>
      </c>
      <c r="C4" s="32"/>
      <c r="E4" s="5"/>
      <c r="G4" s="36" t="s">
        <v>6</v>
      </c>
      <c r="H4" s="76"/>
      <c r="J4" s="5"/>
      <c r="L4" s="36" t="s">
        <v>6</v>
      </c>
      <c r="M4" s="32"/>
      <c r="O4" s="5"/>
      <c r="Q4" s="36" t="s">
        <v>6</v>
      </c>
      <c r="R4" s="32"/>
      <c r="T4" s="5"/>
      <c r="V4" s="36" t="s">
        <v>6</v>
      </c>
      <c r="W4" s="32"/>
      <c r="Y4" s="5"/>
      <c r="AA4" s="36" t="s">
        <v>6</v>
      </c>
      <c r="AB4" s="32"/>
      <c r="AD4" s="5"/>
      <c r="AF4" s="36" t="s">
        <v>6</v>
      </c>
      <c r="AG4" s="32"/>
      <c r="AI4" s="5"/>
      <c r="AK4" s="36" t="s">
        <v>6</v>
      </c>
      <c r="AL4" s="32"/>
      <c r="AN4" s="5"/>
      <c r="AP4" s="36" t="s">
        <v>6</v>
      </c>
      <c r="AQ4" s="32"/>
      <c r="AS4" s="5"/>
      <c r="AU4" s="36" t="s">
        <v>6</v>
      </c>
      <c r="AV4" s="32"/>
      <c r="AX4" s="5"/>
      <c r="AZ4" s="36" t="s">
        <v>6</v>
      </c>
      <c r="BA4" s="32"/>
      <c r="BC4" s="5"/>
      <c r="BE4" s="36" t="s">
        <v>6</v>
      </c>
      <c r="BF4" s="32"/>
      <c r="BH4" s="5"/>
    </row>
    <row r="5" spans="2:60" x14ac:dyDescent="0.25">
      <c r="B5" s="51" t="s">
        <v>7</v>
      </c>
      <c r="C5" s="102"/>
      <c r="D5" s="102"/>
      <c r="E5" s="110"/>
      <c r="G5" s="51" t="s">
        <v>7</v>
      </c>
      <c r="H5" s="102"/>
      <c r="I5" s="102"/>
      <c r="J5" s="110"/>
      <c r="L5" s="51" t="s">
        <v>7</v>
      </c>
      <c r="M5" s="102"/>
      <c r="N5" s="102"/>
      <c r="O5" s="110"/>
      <c r="Q5" s="51" t="s">
        <v>7</v>
      </c>
      <c r="R5" s="102"/>
      <c r="S5" s="102"/>
      <c r="T5" s="110"/>
      <c r="V5" s="51" t="s">
        <v>7</v>
      </c>
      <c r="W5" s="102"/>
      <c r="X5" s="102"/>
      <c r="Y5" s="110"/>
      <c r="AA5" s="51" t="s">
        <v>7</v>
      </c>
      <c r="AB5" s="102"/>
      <c r="AC5" s="102"/>
      <c r="AD5" s="110"/>
      <c r="AF5" s="51" t="s">
        <v>7</v>
      </c>
      <c r="AG5" s="102"/>
      <c r="AH5" s="102"/>
      <c r="AI5" s="110"/>
      <c r="AK5" s="51" t="s">
        <v>7</v>
      </c>
      <c r="AL5" s="102"/>
      <c r="AM5" s="102"/>
      <c r="AN5" s="110"/>
      <c r="AP5" s="51" t="s">
        <v>7</v>
      </c>
      <c r="AQ5" s="102"/>
      <c r="AR5" s="102"/>
      <c r="AS5" s="110"/>
      <c r="AU5" s="51" t="s">
        <v>7</v>
      </c>
      <c r="AV5" s="102"/>
      <c r="AW5" s="102"/>
      <c r="AX5" s="110"/>
      <c r="AZ5" s="51" t="s">
        <v>7</v>
      </c>
      <c r="BA5" s="102"/>
      <c r="BB5" s="102"/>
      <c r="BC5" s="110"/>
      <c r="BE5" s="51" t="s">
        <v>7</v>
      </c>
      <c r="BF5" s="102"/>
      <c r="BG5" s="102"/>
      <c r="BH5" s="110"/>
    </row>
    <row r="6" spans="2:60" x14ac:dyDescent="0.25">
      <c r="B6" s="14"/>
      <c r="C6" s="33"/>
      <c r="D6" s="33"/>
      <c r="E6" s="34"/>
      <c r="G6" s="14"/>
      <c r="H6" s="33"/>
      <c r="I6" s="33"/>
      <c r="J6" s="34"/>
      <c r="L6" s="14"/>
      <c r="M6" s="33"/>
      <c r="N6" s="33"/>
      <c r="O6" s="34"/>
      <c r="Q6" s="14"/>
      <c r="R6" s="33"/>
      <c r="S6" s="33"/>
      <c r="T6" s="34"/>
      <c r="V6" s="14"/>
      <c r="W6" s="33"/>
      <c r="X6" s="33"/>
      <c r="Y6" s="34"/>
      <c r="AA6" s="14"/>
      <c r="AB6" s="33"/>
      <c r="AC6" s="33"/>
      <c r="AD6" s="34"/>
      <c r="AF6" s="14"/>
      <c r="AG6" s="33"/>
      <c r="AH6" s="33"/>
      <c r="AI6" s="34"/>
      <c r="AK6" s="14"/>
      <c r="AL6" s="33"/>
      <c r="AM6" s="33"/>
      <c r="AN6" s="34"/>
      <c r="AP6" s="14"/>
      <c r="AQ6" s="33"/>
      <c r="AR6" s="33"/>
      <c r="AS6" s="34"/>
      <c r="AU6" s="14"/>
      <c r="AV6" s="33"/>
      <c r="AW6" s="33"/>
      <c r="AX6" s="34"/>
      <c r="AZ6" s="14"/>
      <c r="BA6" s="33"/>
      <c r="BB6" s="33"/>
      <c r="BC6" s="34"/>
      <c r="BE6" s="14"/>
      <c r="BF6" s="33"/>
      <c r="BG6" s="33"/>
      <c r="BH6" s="34"/>
    </row>
    <row r="7" spans="2:60" x14ac:dyDescent="0.25">
      <c r="B7" s="111" t="s">
        <v>22</v>
      </c>
      <c r="C7" s="112"/>
      <c r="E7" s="5"/>
      <c r="G7" s="111" t="s">
        <v>22</v>
      </c>
      <c r="H7" s="112"/>
      <c r="J7" s="5"/>
      <c r="L7" s="111" t="s">
        <v>22</v>
      </c>
      <c r="M7" s="112"/>
      <c r="O7" s="5"/>
      <c r="Q7" s="111" t="s">
        <v>22</v>
      </c>
      <c r="R7" s="112"/>
      <c r="T7" s="5"/>
      <c r="V7" s="111" t="s">
        <v>22</v>
      </c>
      <c r="W7" s="112"/>
      <c r="Y7" s="5"/>
      <c r="AA7" s="111" t="s">
        <v>22</v>
      </c>
      <c r="AB7" s="112"/>
      <c r="AD7" s="5"/>
      <c r="AF7" s="111" t="s">
        <v>22</v>
      </c>
      <c r="AG7" s="112"/>
      <c r="AI7" s="5"/>
      <c r="AK7" s="111" t="s">
        <v>22</v>
      </c>
      <c r="AL7" s="112"/>
      <c r="AN7" s="5"/>
      <c r="AP7" s="111" t="s">
        <v>22</v>
      </c>
      <c r="AQ7" s="112"/>
      <c r="AS7" s="5"/>
      <c r="AU7" s="111" t="s">
        <v>22</v>
      </c>
      <c r="AV7" s="112"/>
      <c r="AX7" s="5"/>
      <c r="AZ7" s="111" t="s">
        <v>22</v>
      </c>
      <c r="BA7" s="112"/>
      <c r="BC7" s="5"/>
      <c r="BE7" s="111" t="s">
        <v>22</v>
      </c>
      <c r="BF7" s="112"/>
      <c r="BH7" s="5"/>
    </row>
    <row r="8" spans="2:60" ht="15.75" thickBot="1" x14ac:dyDescent="0.3">
      <c r="B8" s="113" t="s">
        <v>23</v>
      </c>
      <c r="C8" s="114"/>
      <c r="D8" s="7"/>
      <c r="E8" s="8"/>
      <c r="G8" s="113" t="s">
        <v>23</v>
      </c>
      <c r="H8" s="114"/>
      <c r="I8" s="7"/>
      <c r="J8" s="8"/>
      <c r="L8" s="113" t="s">
        <v>23</v>
      </c>
      <c r="M8" s="114"/>
      <c r="N8" s="7"/>
      <c r="O8" s="8"/>
      <c r="Q8" s="113" t="s">
        <v>23</v>
      </c>
      <c r="R8" s="114"/>
      <c r="S8" s="7"/>
      <c r="T8" s="8"/>
      <c r="V8" s="113" t="s">
        <v>23</v>
      </c>
      <c r="W8" s="114"/>
      <c r="X8" s="7"/>
      <c r="Y8" s="8"/>
      <c r="AA8" s="113" t="s">
        <v>23</v>
      </c>
      <c r="AB8" s="114"/>
      <c r="AC8" s="7"/>
      <c r="AD8" s="8"/>
      <c r="AF8" s="113" t="s">
        <v>23</v>
      </c>
      <c r="AG8" s="114"/>
      <c r="AH8" s="7"/>
      <c r="AI8" s="8"/>
      <c r="AK8" s="113" t="s">
        <v>23</v>
      </c>
      <c r="AL8" s="114"/>
      <c r="AM8" s="7"/>
      <c r="AN8" s="8"/>
      <c r="AP8" s="113" t="s">
        <v>23</v>
      </c>
      <c r="AQ8" s="114"/>
      <c r="AR8" s="7"/>
      <c r="AS8" s="8"/>
      <c r="AU8" s="113" t="s">
        <v>23</v>
      </c>
      <c r="AV8" s="114"/>
      <c r="AW8" s="7"/>
      <c r="AX8" s="8"/>
      <c r="AZ8" s="113" t="s">
        <v>23</v>
      </c>
      <c r="BA8" s="114"/>
      <c r="BB8" s="7"/>
      <c r="BC8" s="8"/>
      <c r="BE8" s="113" t="s">
        <v>23</v>
      </c>
      <c r="BF8" s="114"/>
      <c r="BG8" s="7"/>
      <c r="BH8" s="8"/>
    </row>
    <row r="9" spans="2:60" ht="15.75" thickBot="1" x14ac:dyDescent="0.3"/>
    <row r="10" spans="2:60" x14ac:dyDescent="0.25">
      <c r="B10" s="1"/>
      <c r="C10" s="2"/>
      <c r="D10" s="2"/>
      <c r="E10" s="3"/>
      <c r="G10" s="1"/>
      <c r="H10" s="2"/>
      <c r="I10" s="2"/>
      <c r="J10" s="3"/>
      <c r="L10" s="1"/>
      <c r="M10" s="2"/>
      <c r="N10" s="2"/>
      <c r="O10" s="3"/>
      <c r="Q10" s="1"/>
      <c r="R10" s="2"/>
      <c r="S10" s="2"/>
      <c r="T10" s="3"/>
      <c r="V10" s="1"/>
      <c r="W10" s="2"/>
      <c r="X10" s="2"/>
      <c r="Y10" s="3"/>
      <c r="AA10" s="1"/>
      <c r="AB10" s="2"/>
      <c r="AC10" s="2"/>
      <c r="AD10" s="3"/>
      <c r="AF10" s="1"/>
      <c r="AG10" s="2"/>
      <c r="AH10" s="2"/>
      <c r="AI10" s="3"/>
      <c r="AK10" s="1"/>
      <c r="AL10" s="2"/>
      <c r="AM10" s="2"/>
      <c r="AN10" s="3"/>
      <c r="AP10" s="1"/>
      <c r="AQ10" s="2"/>
      <c r="AR10" s="2"/>
      <c r="AS10" s="3"/>
      <c r="AU10" s="1"/>
      <c r="AV10" s="2"/>
      <c r="AW10" s="2"/>
      <c r="AX10" s="3"/>
      <c r="AZ10" s="1"/>
      <c r="BA10" s="2"/>
      <c r="BB10" s="2"/>
      <c r="BC10" s="3"/>
      <c r="BE10" s="1"/>
      <c r="BF10" s="2"/>
      <c r="BG10" s="2"/>
      <c r="BH10" s="3"/>
    </row>
    <row r="11" spans="2:60" x14ac:dyDescent="0.25">
      <c r="B11" s="12" t="str">
        <f>IF(B$8="Parshall Flume","Gage Reading (Ha)","Head")</f>
        <v>Gage Reading (Ha)</v>
      </c>
      <c r="D11" s="21"/>
      <c r="E11" s="5" t="s">
        <v>24</v>
      </c>
      <c r="G11" s="12" t="str">
        <f>IF(G$8="Parshall Flume","Gage Reading (Ha)","Head")</f>
        <v>Gage Reading (Ha)</v>
      </c>
      <c r="I11" s="21"/>
      <c r="J11" s="5" t="s">
        <v>24</v>
      </c>
      <c r="L11" s="12" t="str">
        <f>IF(L$8="Parshall Flume","Gage Reading (Ha)","Head")</f>
        <v>Gage Reading (Ha)</v>
      </c>
      <c r="N11" s="21"/>
      <c r="O11" s="5" t="s">
        <v>24</v>
      </c>
      <c r="Q11" s="12" t="str">
        <f>IF(Q$8="Parshall Flume","Gage Reading (Ha)","Head")</f>
        <v>Gage Reading (Ha)</v>
      </c>
      <c r="S11" s="21"/>
      <c r="T11" s="5" t="s">
        <v>24</v>
      </c>
      <c r="V11" s="12" t="str">
        <f>IF(V$8="Parshall Flume","Gage Reading (Ha)","Head")</f>
        <v>Gage Reading (Ha)</v>
      </c>
      <c r="X11" s="21"/>
      <c r="Y11" s="5" t="s">
        <v>24</v>
      </c>
      <c r="AA11" s="12" t="str">
        <f>IF(AA$8="Parshall Flume","Gage Reading (Ha)","Head")</f>
        <v>Gage Reading (Ha)</v>
      </c>
      <c r="AC11" s="21"/>
      <c r="AD11" s="5" t="s">
        <v>24</v>
      </c>
      <c r="AF11" s="12" t="str">
        <f>IF(AF$8="Parshall Flume","Gage Reading (Ha)","Head")</f>
        <v>Gage Reading (Ha)</v>
      </c>
      <c r="AH11" s="21"/>
      <c r="AI11" s="5" t="s">
        <v>24</v>
      </c>
      <c r="AK11" s="12" t="str">
        <f>IF(AK$8="Parshall Flume","Gage Reading (Ha)","Head")</f>
        <v>Gage Reading (Ha)</v>
      </c>
      <c r="AM11" s="21"/>
      <c r="AN11" s="5" t="s">
        <v>24</v>
      </c>
      <c r="AP11" s="12" t="str">
        <f>IF(AP$8="Parshall Flume","Gage Reading (Ha)","Head")</f>
        <v>Gage Reading (Ha)</v>
      </c>
      <c r="AR11" s="21"/>
      <c r="AS11" s="5" t="s">
        <v>24</v>
      </c>
      <c r="AU11" s="12" t="str">
        <f>IF(AU$8="Parshall Flume","Gage Reading (Ha)","Head")</f>
        <v>Gage Reading (Ha)</v>
      </c>
      <c r="AW11" s="21"/>
      <c r="AX11" s="5" t="s">
        <v>24</v>
      </c>
      <c r="AZ11" s="12" t="str">
        <f>IF(AZ$8="Parshall Flume","Gage Reading (Ha)","Head")</f>
        <v>Gage Reading (Ha)</v>
      </c>
      <c r="BB11" s="21"/>
      <c r="BC11" s="5" t="s">
        <v>24</v>
      </c>
      <c r="BE11" s="12" t="str">
        <f>IF(BE$8="Parshall Flume","Gage Reading (Ha)","Head")</f>
        <v>Gage Reading (Ha)</v>
      </c>
      <c r="BG11" s="21"/>
      <c r="BH11" s="5" t="s">
        <v>24</v>
      </c>
    </row>
    <row r="12" spans="2:60" x14ac:dyDescent="0.25">
      <c r="B12" s="12" t="str">
        <f>IF(B$8="Rectangular Contracted Weir","Crest Length",IF(B$8="Cipolletti Weir","Crest Length"," "))</f>
        <v xml:space="preserve"> </v>
      </c>
      <c r="D12" s="22"/>
      <c r="E12" s="5" t="str">
        <f>IF(B$8="Rectangular Contracted Weir","ft",IF(B$8="Cipolletti Weir","ft"," "))</f>
        <v xml:space="preserve"> </v>
      </c>
      <c r="G12" s="12" t="str">
        <f>IF(G$8="Rectangular Contracted Weir","Crest Length",IF(G$8="Cipolletti Weir","Crest Length"," "))</f>
        <v xml:space="preserve"> </v>
      </c>
      <c r="I12" s="22"/>
      <c r="J12" s="5" t="str">
        <f>IF(G$8="Rectangular Contracted Weir","ft",IF(G$8="Cipolletti Weir","ft"," "))</f>
        <v xml:space="preserve"> </v>
      </c>
      <c r="L12" s="12" t="str">
        <f>IF(L$8="Rectangular Contracted Weir","Crest Length",IF(L$8="Cipolletti Weir","Crest Length"," "))</f>
        <v xml:space="preserve"> </v>
      </c>
      <c r="N12" s="22"/>
      <c r="O12" s="5" t="str">
        <f>IF(L$8="Rectangular Contracted Weir","ft",IF(L$8="Cipolletti Weir","ft"," "))</f>
        <v xml:space="preserve"> </v>
      </c>
      <c r="Q12" s="12" t="str">
        <f>IF(Q$8="Rectangular Contracted Weir","Crest Length",IF(Q$8="Cipolletti Weir","Crest Length"," "))</f>
        <v xml:space="preserve"> </v>
      </c>
      <c r="S12" s="22"/>
      <c r="T12" s="5" t="str">
        <f>IF(Q$8="Rectangular Contracted Weir","ft",IF(Q$8="Cipolletti Weir","ft"," "))</f>
        <v xml:space="preserve"> </v>
      </c>
      <c r="V12" s="12" t="str">
        <f>IF(V$8="Rectangular Contracted Weir","Crest Length",IF(V$8="Cipolletti Weir","Crest Length"," "))</f>
        <v xml:space="preserve"> </v>
      </c>
      <c r="X12" s="22"/>
      <c r="Y12" s="5" t="str">
        <f>IF(V$8="Rectangular Contracted Weir","ft",IF(V$8="Cipolletti Weir","ft"," "))</f>
        <v xml:space="preserve"> </v>
      </c>
      <c r="AA12" s="12" t="str">
        <f>IF(AA$8="Rectangular Contracted Weir","Crest Length",IF(AA$8="Cipolletti Weir","Crest Length"," "))</f>
        <v xml:space="preserve"> </v>
      </c>
      <c r="AC12" s="22"/>
      <c r="AD12" s="5" t="str">
        <f>IF(AA$8="Rectangular Contracted Weir","ft",IF(AA$8="Cipolletti Weir","ft"," "))</f>
        <v xml:space="preserve"> </v>
      </c>
      <c r="AF12" s="12" t="str">
        <f>IF(AF$8="Rectangular Contracted Weir","Crest Length",IF(AF$8="Cipolletti Weir","Crest Length"," "))</f>
        <v xml:space="preserve"> </v>
      </c>
      <c r="AH12" s="22"/>
      <c r="AI12" s="5" t="str">
        <f>IF(AF$8="Rectangular Contracted Weir","ft",IF(AF$8="Cipolletti Weir","ft"," "))</f>
        <v xml:space="preserve"> </v>
      </c>
      <c r="AK12" s="12" t="str">
        <f>IF(AK$8="Rectangular Contracted Weir","Crest Length",IF(AK$8="Cipolletti Weir","Crest Length"," "))</f>
        <v xml:space="preserve"> </v>
      </c>
      <c r="AM12" s="22"/>
      <c r="AN12" s="5" t="str">
        <f>IF(AK$8="Rectangular Contracted Weir","ft",IF(AK$8="Cipolletti Weir","ft"," "))</f>
        <v xml:space="preserve"> </v>
      </c>
      <c r="AP12" s="12" t="str">
        <f>IF(AP$8="Rectangular Contracted Weir","Crest Length",IF(AP$8="Cipolletti Weir","Crest Length"," "))</f>
        <v xml:space="preserve"> </v>
      </c>
      <c r="AR12" s="22"/>
      <c r="AS12" s="5" t="str">
        <f>IF(AP$8="Rectangular Contracted Weir","ft",IF(AP$8="Cipolletti Weir","ft"," "))</f>
        <v xml:space="preserve"> </v>
      </c>
      <c r="AU12" s="12" t="str">
        <f>IF(AU$8="Rectangular Contracted Weir","Crest Length",IF(AU$8="Cipolletti Weir","Crest Length"," "))</f>
        <v xml:space="preserve"> </v>
      </c>
      <c r="AW12" s="22"/>
      <c r="AX12" s="5" t="str">
        <f>IF(AU$8="Rectangular Contracted Weir","ft",IF(AU$8="Cipolletti Weir","ft"," "))</f>
        <v xml:space="preserve"> </v>
      </c>
      <c r="AZ12" s="12" t="str">
        <f>IF(AZ$8="Rectangular Contracted Weir","Crest Length",IF(AZ$8="Cipolletti Weir","Crest Length"," "))</f>
        <v xml:space="preserve"> </v>
      </c>
      <c r="BB12" s="22"/>
      <c r="BC12" s="5" t="str">
        <f>IF(AZ$8="Rectangular Contracted Weir","ft",IF(AZ$8="Cipolletti Weir","ft"," "))</f>
        <v xml:space="preserve"> </v>
      </c>
      <c r="BE12" s="12" t="str">
        <f>IF(BE$8="Rectangular Contracted Weir","Crest Length",IF(BE$8="Cipolletti Weir","Crest Length"," "))</f>
        <v xml:space="preserve"> </v>
      </c>
      <c r="BG12" s="22"/>
      <c r="BH12" s="5" t="str">
        <f>IF(BE$8="Rectangular Contracted Weir","ft",IF(BE$8="Cipolletti Weir","ft"," "))</f>
        <v xml:space="preserve"> </v>
      </c>
    </row>
    <row r="13" spans="2:60" x14ac:dyDescent="0.25">
      <c r="B13" s="12" t="str">
        <f>IF(B$8="Parshall Flume","Throat Width"," ")</f>
        <v>Throat Width</v>
      </c>
      <c r="D13" s="22"/>
      <c r="E13" s="5" t="str">
        <f>IF(B$8="Parshall Flume","ft"," ")</f>
        <v>ft</v>
      </c>
      <c r="G13" s="12" t="str">
        <f>IF(G$8="Parshall Flume","Throat Width"," ")</f>
        <v>Throat Width</v>
      </c>
      <c r="I13" s="22"/>
      <c r="J13" s="5" t="str">
        <f>IF(G$8="Parshall Flume","ft"," ")</f>
        <v>ft</v>
      </c>
      <c r="L13" s="12" t="str">
        <f>IF(L$8="Parshall Flume","Throat Width"," ")</f>
        <v>Throat Width</v>
      </c>
      <c r="N13" s="22"/>
      <c r="O13" s="5" t="str">
        <f>IF(L$8="Parshall Flume","ft"," ")</f>
        <v>ft</v>
      </c>
      <c r="Q13" s="12" t="str">
        <f>IF(Q$8="Parshall Flume","Throat Width"," ")</f>
        <v>Throat Width</v>
      </c>
      <c r="S13" s="22"/>
      <c r="T13" s="5" t="str">
        <f>IF(Q$8="Parshall Flume","ft"," ")</f>
        <v>ft</v>
      </c>
      <c r="V13" s="12" t="str">
        <f>IF(V$8="Parshall Flume","Throat Width"," ")</f>
        <v>Throat Width</v>
      </c>
      <c r="X13" s="22"/>
      <c r="Y13" s="5" t="str">
        <f>IF(V$8="Parshall Flume","ft"," ")</f>
        <v>ft</v>
      </c>
      <c r="AA13" s="12" t="str">
        <f>IF(AA$8="Parshall Flume","Throat Width"," ")</f>
        <v>Throat Width</v>
      </c>
      <c r="AC13" s="22"/>
      <c r="AD13" s="5" t="str">
        <f>IF(AA$8="Parshall Flume","ft"," ")</f>
        <v>ft</v>
      </c>
      <c r="AF13" s="12" t="str">
        <f>IF(AF$8="Parshall Flume","Throat Width"," ")</f>
        <v>Throat Width</v>
      </c>
      <c r="AH13" s="22"/>
      <c r="AI13" s="5" t="str">
        <f>IF(AF$8="Parshall Flume","ft"," ")</f>
        <v>ft</v>
      </c>
      <c r="AK13" s="12" t="str">
        <f>IF(AK$8="Parshall Flume","Throat Width"," ")</f>
        <v>Throat Width</v>
      </c>
      <c r="AM13" s="22"/>
      <c r="AN13" s="5" t="str">
        <f>IF(AK$8="Parshall Flume","ft"," ")</f>
        <v>ft</v>
      </c>
      <c r="AP13" s="12" t="str">
        <f>IF(AP$8="Parshall Flume","Throat Width"," ")</f>
        <v>Throat Width</v>
      </c>
      <c r="AR13" s="22"/>
      <c r="AS13" s="5" t="str">
        <f>IF(AP$8="Parshall Flume","ft"," ")</f>
        <v>ft</v>
      </c>
      <c r="AU13" s="12" t="str">
        <f>IF(AU$8="Parshall Flume","Throat Width"," ")</f>
        <v>Throat Width</v>
      </c>
      <c r="AW13" s="22"/>
      <c r="AX13" s="5" t="str">
        <f>IF(AU$8="Parshall Flume","ft"," ")</f>
        <v>ft</v>
      </c>
      <c r="AZ13" s="12" t="str">
        <f>IF(AZ$8="Parshall Flume","Throat Width"," ")</f>
        <v>Throat Width</v>
      </c>
      <c r="BB13" s="22"/>
      <c r="BC13" s="5" t="str">
        <f>IF(AZ$8="Parshall Flume","ft"," ")</f>
        <v>ft</v>
      </c>
      <c r="BE13" s="12" t="str">
        <f>IF(BE$8="Parshall Flume","Throat Width"," ")</f>
        <v>Throat Width</v>
      </c>
      <c r="BG13" s="22"/>
      <c r="BH13" s="5" t="str">
        <f>IF(BE$8="Parshall Flume","ft"," ")</f>
        <v>ft</v>
      </c>
    </row>
    <row r="14" spans="2:60" x14ac:dyDescent="0.25">
      <c r="B14" s="12" t="str">
        <f>IF(B$8="Rectangular Submerged Orifice","Orifice Area"," ")</f>
        <v xml:space="preserve"> </v>
      </c>
      <c r="D14" s="22"/>
      <c r="E14" s="5" t="str">
        <f>IF(B$8="Rectangular Submerged Orifice","ft2"," ")</f>
        <v xml:space="preserve"> </v>
      </c>
      <c r="G14" s="12" t="str">
        <f>IF(G$8="Rectangular Submerged Orifice","Orifice Area"," ")</f>
        <v xml:space="preserve"> </v>
      </c>
      <c r="I14" s="22"/>
      <c r="J14" s="5" t="str">
        <f>IF(G$8="Rectangular Submerged Orifice","ft2"," ")</f>
        <v xml:space="preserve"> </v>
      </c>
      <c r="L14" s="12" t="str">
        <f>IF(L$8="Rectangular Submerged Orifice","Orifice Area"," ")</f>
        <v xml:space="preserve"> </v>
      </c>
      <c r="N14" s="22"/>
      <c r="O14" s="5" t="str">
        <f>IF(L$8="Rectangular Submerged Orifice","ft2"," ")</f>
        <v xml:space="preserve"> </v>
      </c>
      <c r="Q14" s="12" t="str">
        <f>IF(Q$8="Rectangular Submerged Orifice","Orifice Area"," ")</f>
        <v xml:space="preserve"> </v>
      </c>
      <c r="S14" s="22"/>
      <c r="T14" s="5" t="str">
        <f>IF(Q$8="Rectangular Submerged Orifice","ft2"," ")</f>
        <v xml:space="preserve"> </v>
      </c>
      <c r="V14" s="12" t="str">
        <f>IF(V$8="Rectangular Submerged Orifice","Orifice Area"," ")</f>
        <v xml:space="preserve"> </v>
      </c>
      <c r="X14" s="22"/>
      <c r="Y14" s="5" t="str">
        <f>IF(V$8="Rectangular Submerged Orifice","ft2"," ")</f>
        <v xml:space="preserve"> </v>
      </c>
      <c r="AA14" s="12" t="str">
        <f>IF(AA$8="Rectangular Submerged Orifice","Orifice Area"," ")</f>
        <v xml:space="preserve"> </v>
      </c>
      <c r="AC14" s="22"/>
      <c r="AD14" s="5" t="str">
        <f>IF(AA$8="Rectangular Submerged Orifice","ft2"," ")</f>
        <v xml:space="preserve"> </v>
      </c>
      <c r="AF14" s="12" t="str">
        <f>IF(AF$8="Rectangular Submerged Orifice","Orifice Area"," ")</f>
        <v xml:space="preserve"> </v>
      </c>
      <c r="AH14" s="22"/>
      <c r="AI14" s="5" t="str">
        <f>IF(AF$8="Rectangular Submerged Orifice","ft2"," ")</f>
        <v xml:space="preserve"> </v>
      </c>
      <c r="AK14" s="12" t="str">
        <f>IF(AK$8="Rectangular Submerged Orifice","Orifice Area"," ")</f>
        <v xml:space="preserve"> </v>
      </c>
      <c r="AM14" s="22"/>
      <c r="AN14" s="5" t="str">
        <f>IF(AK$8="Rectangular Submerged Orifice","ft2"," ")</f>
        <v xml:space="preserve"> </v>
      </c>
      <c r="AP14" s="12" t="str">
        <f>IF(AP$8="Rectangular Submerged Orifice","Orifice Area"," ")</f>
        <v xml:space="preserve"> </v>
      </c>
      <c r="AR14" s="22"/>
      <c r="AS14" s="5" t="str">
        <f>IF(AP$8="Rectangular Submerged Orifice","ft2"," ")</f>
        <v xml:space="preserve"> </v>
      </c>
      <c r="AU14" s="12" t="str">
        <f>IF(AU$8="Rectangular Submerged Orifice","Orifice Area"," ")</f>
        <v xml:space="preserve"> </v>
      </c>
      <c r="AW14" s="22"/>
      <c r="AX14" s="5" t="str">
        <f>IF(AU$8="Rectangular Submerged Orifice","ft2"," ")</f>
        <v xml:space="preserve"> </v>
      </c>
      <c r="AZ14" s="12" t="str">
        <f>IF(AZ$8="Rectangular Submerged Orifice","Orifice Area"," ")</f>
        <v xml:space="preserve"> </v>
      </c>
      <c r="BB14" s="22"/>
      <c r="BC14" s="5" t="str">
        <f>IF(AZ$8="Rectangular Submerged Orifice","ft2"," ")</f>
        <v xml:space="preserve"> </v>
      </c>
      <c r="BE14" s="12" t="str">
        <f>IF(BE$8="Rectangular Submerged Orifice","Orifice Area"," ")</f>
        <v xml:space="preserve"> </v>
      </c>
      <c r="BG14" s="22"/>
      <c r="BH14" s="5" t="str">
        <f>IF(BE$8="Rectangular Submerged Orifice","ft2"," ")</f>
        <v xml:space="preserve"> </v>
      </c>
    </row>
    <row r="15" spans="2:60" x14ac:dyDescent="0.25">
      <c r="B15" s="12" t="str">
        <f>IF(B$8="Trapezoidal Flume","Bottom/Floor Width"," ")</f>
        <v xml:space="preserve"> </v>
      </c>
      <c r="D15" s="22"/>
      <c r="E15" s="5" t="str">
        <f>IF(B$8="Trapezoidal Flume","ft"," ")</f>
        <v xml:space="preserve"> </v>
      </c>
      <c r="G15" s="12" t="str">
        <f>IF(G$8="Trapezoidal Flume","Bottom/Floor Width"," ")</f>
        <v xml:space="preserve"> </v>
      </c>
      <c r="I15" s="22"/>
      <c r="J15" s="5" t="str">
        <f>IF(G$8="Trapezoidal Flume","ft"," ")</f>
        <v xml:space="preserve"> </v>
      </c>
      <c r="L15" s="12" t="str">
        <f>IF(L$8="Trapezoidal Flume","Bottom/Floor Width"," ")</f>
        <v xml:space="preserve"> </v>
      </c>
      <c r="N15" s="22"/>
      <c r="O15" s="5" t="str">
        <f>IF(L$8="Trapezoidal Flume","ft"," ")</f>
        <v xml:space="preserve"> </v>
      </c>
      <c r="Q15" s="12" t="str">
        <f>IF(Q$8="Trapezoidal Flume","Bottom/Floor Width"," ")</f>
        <v xml:space="preserve"> </v>
      </c>
      <c r="S15" s="22"/>
      <c r="T15" s="5" t="str">
        <f>IF(Q$8="Trapezoidal Flume","ft"," ")</f>
        <v xml:space="preserve"> </v>
      </c>
      <c r="V15" s="12" t="str">
        <f>IF(V$8="Trapezoidal Flume","Bottom/Floor Width"," ")</f>
        <v xml:space="preserve"> </v>
      </c>
      <c r="X15" s="22"/>
      <c r="Y15" s="5" t="str">
        <f>IF(V$8="Trapezoidal Flume","ft"," ")</f>
        <v xml:space="preserve"> </v>
      </c>
      <c r="AA15" s="12" t="str">
        <f>IF(AA$8="Trapezoidal Flume","Bottom/Floor Width"," ")</f>
        <v xml:space="preserve"> </v>
      </c>
      <c r="AC15" s="22"/>
      <c r="AD15" s="5" t="str">
        <f>IF(AA$8="Trapezoidal Flume","ft"," ")</f>
        <v xml:space="preserve"> </v>
      </c>
      <c r="AF15" s="12" t="str">
        <f>IF(AF$8="Trapezoidal Flume","Bottom/Floor Width"," ")</f>
        <v xml:space="preserve"> </v>
      </c>
      <c r="AH15" s="22"/>
      <c r="AI15" s="5" t="str">
        <f>IF(AF$8="Trapezoidal Flume","ft"," ")</f>
        <v xml:space="preserve"> </v>
      </c>
      <c r="AK15" s="12" t="str">
        <f>IF(AK$8="Trapezoidal Flume","Bottom/Floor Width"," ")</f>
        <v xml:space="preserve"> </v>
      </c>
      <c r="AM15" s="22"/>
      <c r="AN15" s="5" t="str">
        <f>IF(AK$8="Trapezoidal Flume","ft"," ")</f>
        <v xml:space="preserve"> </v>
      </c>
      <c r="AP15" s="12" t="str">
        <f>IF(AP$8="Trapezoidal Flume","Bottom/Floor Width"," ")</f>
        <v xml:space="preserve"> </v>
      </c>
      <c r="AR15" s="22"/>
      <c r="AS15" s="5" t="str">
        <f>IF(AP$8="Trapezoidal Flume","ft"," ")</f>
        <v xml:space="preserve"> </v>
      </c>
      <c r="AU15" s="12" t="str">
        <f>IF(AU$8="Trapezoidal Flume","Bottom/Floor Width"," ")</f>
        <v xml:space="preserve"> </v>
      </c>
      <c r="AW15" s="22"/>
      <c r="AX15" s="5" t="str">
        <f>IF(AU$8="Trapezoidal Flume","ft"," ")</f>
        <v xml:space="preserve"> </v>
      </c>
      <c r="AZ15" s="12" t="str">
        <f>IF(AZ$8="Trapezoidal Flume","Bottom/Floor Width"," ")</f>
        <v xml:space="preserve"> </v>
      </c>
      <c r="BB15" s="22"/>
      <c r="BC15" s="5" t="str">
        <f>IF(AZ$8="Trapezoidal Flume","ft"," ")</f>
        <v xml:space="preserve"> </v>
      </c>
      <c r="BE15" s="12" t="str">
        <f>IF(BE$8="Trapezoidal Flume","Bottom/Floor Width"," ")</f>
        <v xml:space="preserve"> </v>
      </c>
      <c r="BG15" s="22"/>
      <c r="BH15" s="5" t="str">
        <f>IF(BE$8="Trapezoidal Flume","ft"," ")</f>
        <v xml:space="preserve"> </v>
      </c>
    </row>
    <row r="16" spans="2:60" x14ac:dyDescent="0.25">
      <c r="B16" s="12" t="str">
        <f>IF(B8="Parshall Flume","Free Flow or Submerged Conditions",IF(B8="Trapezoidal Flume","Free Flow or Submerged Conditions"," "))</f>
        <v>Free Flow or Submerged Conditions</v>
      </c>
      <c r="D16" s="22" t="s">
        <v>25</v>
      </c>
      <c r="E16" s="5"/>
      <c r="G16" s="12" t="str">
        <f>IF(G8="Parshall Flume","Free Flow or Submerged Conditions",IF(G8="Trapezoidal Flume","Free Flow or Submerged Conditions"," "))</f>
        <v>Free Flow or Submerged Conditions</v>
      </c>
      <c r="I16" s="22" t="s">
        <v>25</v>
      </c>
      <c r="J16" s="5"/>
      <c r="L16" s="12" t="str">
        <f>IF(L8="Parshall Flume","Free Flow or Submerged Conditions",IF(L8="Trapezoidal Flume","Free Flow or Submerged Conditions"," "))</f>
        <v>Free Flow or Submerged Conditions</v>
      </c>
      <c r="N16" s="22" t="s">
        <v>25</v>
      </c>
      <c r="O16" s="5"/>
      <c r="Q16" s="12" t="str">
        <f>IF(Q8="Parshall Flume","Free Flow or Submerged Conditions",IF(Q8="Trapezoidal Flume","Free Flow or Submerged Conditions"," "))</f>
        <v>Free Flow or Submerged Conditions</v>
      </c>
      <c r="S16" s="22" t="s">
        <v>25</v>
      </c>
      <c r="T16" s="5"/>
      <c r="V16" s="12" t="str">
        <f>IF(V8="Parshall Flume","Free Flow or Submerged Conditions",IF(V8="Trapezoidal Flume","Free Flow or Submerged Conditions"," "))</f>
        <v>Free Flow or Submerged Conditions</v>
      </c>
      <c r="X16" s="22" t="s">
        <v>25</v>
      </c>
      <c r="Y16" s="5"/>
      <c r="AA16" s="12" t="str">
        <f>IF(AA8="Parshall Flume","Free Flow or Submerged Conditions",IF(AA8="Trapezoidal Flume","Free Flow or Submerged Conditions"," "))</f>
        <v>Free Flow or Submerged Conditions</v>
      </c>
      <c r="AC16" s="22" t="s">
        <v>25</v>
      </c>
      <c r="AD16" s="5"/>
      <c r="AF16" s="12" t="str">
        <f>IF(AF8="Parshall Flume","Free Flow or Submerged Conditions",IF(AF8="Trapezoidal Flume","Free Flow or Submerged Conditions"," "))</f>
        <v>Free Flow or Submerged Conditions</v>
      </c>
      <c r="AH16" s="22" t="s">
        <v>25</v>
      </c>
      <c r="AI16" s="5"/>
      <c r="AK16" s="12" t="str">
        <f>IF(AK8="Parshall Flume","Free Flow or Submerged Conditions",IF(AK8="Trapezoidal Flume","Free Flow or Submerged Conditions"," "))</f>
        <v>Free Flow or Submerged Conditions</v>
      </c>
      <c r="AM16" s="22" t="s">
        <v>25</v>
      </c>
      <c r="AN16" s="5"/>
      <c r="AP16" s="12" t="str">
        <f>IF(AP8="Parshall Flume","Free Flow or Submerged Conditions",IF(AP8="Trapezoidal Flume","Free Flow or Submerged Conditions"," "))</f>
        <v>Free Flow or Submerged Conditions</v>
      </c>
      <c r="AR16" s="22" t="s">
        <v>25</v>
      </c>
      <c r="AS16" s="5"/>
      <c r="AU16" s="12" t="str">
        <f>IF(AU8="Parshall Flume","Free Flow or Submerged Conditions",IF(AU8="Trapezoidal Flume","Free Flow or Submerged Conditions"," "))</f>
        <v>Free Flow or Submerged Conditions</v>
      </c>
      <c r="AW16" s="22" t="s">
        <v>25</v>
      </c>
      <c r="AX16" s="5"/>
      <c r="AZ16" s="12" t="str">
        <f>IF(AZ8="Parshall Flume","Free Flow or Submerged Conditions",IF(AZ8="Trapezoidal Flume","Free Flow or Submerged Conditions"," "))</f>
        <v>Free Flow or Submerged Conditions</v>
      </c>
      <c r="BB16" s="22" t="s">
        <v>25</v>
      </c>
      <c r="BC16" s="5"/>
      <c r="BE16" s="12" t="str">
        <f>IF(BE8="Parshall Flume","Free Flow or Submerged Conditions",IF(BE8="Trapezoidal Flume","Free Flow or Submerged Conditions"," "))</f>
        <v>Free Flow or Submerged Conditions</v>
      </c>
      <c r="BG16" s="22" t="s">
        <v>25</v>
      </c>
      <c r="BH16" s="5"/>
    </row>
    <row r="17" spans="2:60" ht="15.75" thickBot="1" x14ac:dyDescent="0.3">
      <c r="B17" s="6"/>
      <c r="C17" s="7" t="str">
        <f>IF(D$16="Submerged", "Hb"," ")</f>
        <v xml:space="preserve"> </v>
      </c>
      <c r="D17" s="7"/>
      <c r="E17" s="8" t="str">
        <f>IF(D$16="Submerged", "ft"," ")</f>
        <v xml:space="preserve"> </v>
      </c>
      <c r="G17" s="6"/>
      <c r="H17" s="7" t="str">
        <f>IF(I$16="Submerged", "Hb"," ")</f>
        <v xml:space="preserve"> </v>
      </c>
      <c r="I17" s="7"/>
      <c r="J17" s="8" t="str">
        <f>IF(I$16="Submerged", "ft"," ")</f>
        <v xml:space="preserve"> </v>
      </c>
      <c r="L17" s="6"/>
      <c r="M17" s="7" t="str">
        <f>IF(N$16="Submerged", "Hb"," ")</f>
        <v xml:space="preserve"> </v>
      </c>
      <c r="N17" s="7"/>
      <c r="O17" s="8" t="str">
        <f>IF(N$16="Submerged", "ft"," ")</f>
        <v xml:space="preserve"> </v>
      </c>
      <c r="Q17" s="6"/>
      <c r="R17" s="7" t="str">
        <f>IF(S$16="Submerged", "Hb"," ")</f>
        <v xml:space="preserve"> </v>
      </c>
      <c r="S17" s="7"/>
      <c r="T17" s="8" t="str">
        <f>IF(S$16="Submerged", "ft"," ")</f>
        <v xml:space="preserve"> </v>
      </c>
      <c r="V17" s="6"/>
      <c r="W17" s="7" t="str">
        <f>IF(X$16="Submerged", "Hb"," ")</f>
        <v xml:space="preserve"> </v>
      </c>
      <c r="X17" s="7"/>
      <c r="Y17" s="8" t="str">
        <f>IF(X$16="Submerged", "ft"," ")</f>
        <v xml:space="preserve"> </v>
      </c>
      <c r="AA17" s="6"/>
      <c r="AB17" s="7" t="str">
        <f>IF(AC$16="Submerged", "Hb"," ")</f>
        <v xml:space="preserve"> </v>
      </c>
      <c r="AC17" s="7"/>
      <c r="AD17" s="8" t="str">
        <f>IF(AC$16="Submerged", "ft"," ")</f>
        <v xml:space="preserve"> </v>
      </c>
      <c r="AF17" s="6"/>
      <c r="AG17" s="7" t="str">
        <f>IF(AH$16="Submerged", "Hb"," ")</f>
        <v xml:space="preserve"> </v>
      </c>
      <c r="AH17" s="7"/>
      <c r="AI17" s="8" t="str">
        <f>IF(AH$16="Submerged", "ft"," ")</f>
        <v xml:space="preserve"> </v>
      </c>
      <c r="AK17" s="6"/>
      <c r="AL17" s="7" t="str">
        <f>IF(AM$16="Submerged", "Hb"," ")</f>
        <v xml:space="preserve"> </v>
      </c>
      <c r="AM17" s="7"/>
      <c r="AN17" s="8" t="str">
        <f>IF(AM$16="Submerged", "ft"," ")</f>
        <v xml:space="preserve"> </v>
      </c>
      <c r="AP17" s="6"/>
      <c r="AQ17" s="7" t="str">
        <f>IF(AR$16="Submerged", "Hb"," ")</f>
        <v xml:space="preserve"> </v>
      </c>
      <c r="AR17" s="7"/>
      <c r="AS17" s="8" t="str">
        <f>IF(AR$16="Submerged", "ft"," ")</f>
        <v xml:space="preserve"> </v>
      </c>
      <c r="AU17" s="6"/>
      <c r="AV17" s="7" t="str">
        <f>IF(AW$16="Submerged", "Hb"," ")</f>
        <v xml:space="preserve"> </v>
      </c>
      <c r="AW17" s="7"/>
      <c r="AX17" s="8" t="str">
        <f>IF(AW$16="Submerged", "ft"," ")</f>
        <v xml:space="preserve"> </v>
      </c>
      <c r="AZ17" s="6"/>
      <c r="BA17" s="7" t="str">
        <f>IF(BB$16="Submerged", "Hb"," ")</f>
        <v xml:space="preserve"> </v>
      </c>
      <c r="BB17" s="7"/>
      <c r="BC17" s="8" t="str">
        <f>IF(BB$16="Submerged", "ft"," ")</f>
        <v xml:space="preserve"> </v>
      </c>
      <c r="BE17" s="6"/>
      <c r="BF17" s="7" t="str">
        <f>IF(BG$16="Submerged", "Hb"," ")</f>
        <v xml:space="preserve"> </v>
      </c>
      <c r="BG17" s="7"/>
      <c r="BH17" s="8" t="str">
        <f>IF(BG$16="Submerged", "ft"," ")</f>
        <v xml:space="preserve"> </v>
      </c>
    </row>
    <row r="18" spans="2:60" ht="15.75" thickBot="1" x14ac:dyDescent="0.3"/>
    <row r="19" spans="2:60" x14ac:dyDescent="0.25">
      <c r="B19" s="1" t="s">
        <v>26</v>
      </c>
      <c r="C19" s="2"/>
      <c r="D19" s="2"/>
      <c r="E19" s="3"/>
      <c r="G19" s="1" t="s">
        <v>26</v>
      </c>
      <c r="H19" s="2"/>
      <c r="I19" s="2"/>
      <c r="J19" s="3"/>
      <c r="L19" s="1" t="s">
        <v>26</v>
      </c>
      <c r="M19" s="2"/>
      <c r="N19" s="2"/>
      <c r="O19" s="3"/>
      <c r="Q19" s="1" t="s">
        <v>26</v>
      </c>
      <c r="R19" s="2"/>
      <c r="S19" s="2"/>
      <c r="T19" s="3"/>
      <c r="V19" s="1" t="s">
        <v>26</v>
      </c>
      <c r="W19" s="2"/>
      <c r="X19" s="2"/>
      <c r="Y19" s="3"/>
      <c r="AA19" s="1" t="s">
        <v>26</v>
      </c>
      <c r="AB19" s="2"/>
      <c r="AC19" s="2"/>
      <c r="AD19" s="3"/>
      <c r="AF19" s="1" t="s">
        <v>26</v>
      </c>
      <c r="AG19" s="2"/>
      <c r="AH19" s="2"/>
      <c r="AI19" s="3"/>
      <c r="AK19" s="1" t="s">
        <v>26</v>
      </c>
      <c r="AL19" s="2"/>
      <c r="AM19" s="2"/>
      <c r="AN19" s="3"/>
      <c r="AP19" s="1" t="s">
        <v>26</v>
      </c>
      <c r="AQ19" s="2"/>
      <c r="AR19" s="2"/>
      <c r="AS19" s="3"/>
      <c r="AU19" s="1" t="s">
        <v>26</v>
      </c>
      <c r="AV19" s="2"/>
      <c r="AW19" s="2"/>
      <c r="AX19" s="3"/>
      <c r="AZ19" s="1" t="s">
        <v>26</v>
      </c>
      <c r="BA19" s="2"/>
      <c r="BB19" s="2"/>
      <c r="BC19" s="3"/>
      <c r="BE19" s="1" t="s">
        <v>26</v>
      </c>
      <c r="BF19" s="2"/>
      <c r="BG19" s="2"/>
      <c r="BH19" s="3"/>
    </row>
    <row r="20" spans="2:60" x14ac:dyDescent="0.25">
      <c r="B20" s="4"/>
      <c r="E20" s="5"/>
      <c r="G20" s="4"/>
      <c r="J20" s="5"/>
      <c r="L20" s="4"/>
      <c r="O20" s="5"/>
      <c r="Q20" s="4"/>
      <c r="T20" s="5"/>
      <c r="V20" s="4"/>
      <c r="Y20" s="5"/>
      <c r="AA20" s="4"/>
      <c r="AD20" s="5"/>
      <c r="AF20" s="4"/>
      <c r="AI20" s="5"/>
      <c r="AK20" s="4"/>
      <c r="AN20" s="5"/>
      <c r="AP20" s="4"/>
      <c r="AS20" s="5"/>
      <c r="AU20" s="4"/>
      <c r="AX20" s="5"/>
      <c r="AZ20" s="4"/>
      <c r="BC20" s="5"/>
      <c r="BE20" s="4"/>
      <c r="BH20" s="5"/>
    </row>
    <row r="21" spans="2:60" ht="14.45" customHeight="1" x14ac:dyDescent="0.25">
      <c r="B21" s="4" t="s">
        <v>23</v>
      </c>
      <c r="C21" s="9"/>
      <c r="D21" s="17">
        <f>IF(B$8="Parshall Flume",IF(SUM(D11,D13)=0,0,IF(D$13=3/12,0.992*D$11^1.547,IF(D$13=6/12,2.06*D$11^1.58,IF(D$13=9/12,3.07*D$11^1.53,IF(D$13&gt;=10,(3.6875*D$13+2.5)*D$11^1.6,4*D$13*D$11^(1.522*(D$13^0.026))))))),"-----")</f>
        <v>0</v>
      </c>
      <c r="E21" s="5" t="s">
        <v>9</v>
      </c>
      <c r="G21" s="4" t="s">
        <v>23</v>
      </c>
      <c r="H21" s="9"/>
      <c r="I21" s="17">
        <f>IF(G$8="Parshall Flume",IF(SUM(I11,I13)=0,0,IF(I$13=3/12,0.992*I$11^1.547,IF(I$13=6/12,2.06*I$11^1.58,IF(I$13=9/12,3.07*I$11^1.53,IF(I$13&gt;=10,(3.6875*I$13+2.5)*I$11^1.6,4*I$13*I$11^(1.522*(I$13^0.026))))))),"-----")</f>
        <v>0</v>
      </c>
      <c r="J21" s="5" t="s">
        <v>9</v>
      </c>
      <c r="L21" s="4" t="s">
        <v>23</v>
      </c>
      <c r="M21" s="9"/>
      <c r="N21" s="17">
        <f>IF(L$8="Parshall Flume",IF(SUM(N11,N13)=0,0,IF(N$13=3/12,0.992*N$11^1.547,IF(N$13=6/12,2.06*N$11^1.58,IF(N$13=9/12,3.07*N$11^1.53,IF(N$13&gt;=10,(3.6875*N$13+2.5)*N$11^1.6,4*N$13*N$11^(1.522*(N$13^0.026))))))),"-----")</f>
        <v>0</v>
      </c>
      <c r="O21" s="5" t="s">
        <v>9</v>
      </c>
      <c r="Q21" s="4" t="s">
        <v>23</v>
      </c>
      <c r="R21" s="9"/>
      <c r="S21" s="17">
        <f>IF(Q$8="Parshall Flume",IF(SUM(S11,S13)=0,0,IF(S$13=3/12,0.992*S$11^1.547,IF(S$13=6/12,2.06*S$11^1.58,IF(S$13=9/12,3.07*S$11^1.53,IF(S$13&gt;=10,(3.6875*S$13+2.5)*S$11^1.6,4*S$13*S$11^(1.522*(S$13^0.026))))))),"-----")</f>
        <v>0</v>
      </c>
      <c r="T21" s="5" t="s">
        <v>9</v>
      </c>
      <c r="V21" s="4" t="s">
        <v>23</v>
      </c>
      <c r="W21" s="9"/>
      <c r="X21" s="17">
        <f>IF(V$8="Parshall Flume",IF(SUM(X11,X13)=0,0,IF(X$13=3/12,0.992*X$11^1.547,IF(X$13=6/12,2.06*X$11^1.58,IF(X$13=9/12,3.07*X$11^1.53,IF(X$13&gt;=10,(3.6875*X$13+2.5)*X$11^1.6,4*X$13*X$11^(1.522*(X$13^0.026))))))),"-----")</f>
        <v>0</v>
      </c>
      <c r="Y21" s="5" t="s">
        <v>9</v>
      </c>
      <c r="AA21" s="4" t="s">
        <v>23</v>
      </c>
      <c r="AB21" s="9"/>
      <c r="AC21" s="17">
        <f>IF(AA$8="Parshall Flume",IF(SUM(AC11,AC13)=0,0,IF(AC$13=3/12,0.992*AC$11^1.547,IF(AC$13=6/12,2.06*AC$11^1.58,IF(AC$13=9/12,3.07*AC$11^1.53,IF(AC$13&gt;=10,(3.6875*AC$13+2.5)*AC$11^1.6,4*AC$13*AC$11^(1.522*(AC$13^0.026))))))),"-----")</f>
        <v>0</v>
      </c>
      <c r="AD21" s="5" t="s">
        <v>9</v>
      </c>
      <c r="AF21" s="4" t="s">
        <v>23</v>
      </c>
      <c r="AG21" s="9"/>
      <c r="AH21" s="17">
        <f>IF(AF$8="Parshall Flume",IF(SUM(AH11,AH13)=0,0,IF(AH$13=3/12,0.992*AH$11^1.547,IF(AH$13=6/12,2.06*AH$11^1.58,IF(AH$13=9/12,3.07*AH$11^1.53,IF(AH$13&gt;=10,(3.6875*AH$13+2.5)*AH$11^1.6,4*AH$13*AH$11^(1.522*(AH$13^0.026))))))),"-----")</f>
        <v>0</v>
      </c>
      <c r="AI21" s="5" t="s">
        <v>9</v>
      </c>
      <c r="AK21" s="4" t="s">
        <v>23</v>
      </c>
      <c r="AL21" s="9"/>
      <c r="AM21" s="17">
        <f>IF(AK$8="Parshall Flume",IF(SUM(AM11,AM13)=0,0,IF(AM$13=3/12,0.992*AM$11^1.547,IF(AM$13=6/12,2.06*AM$11^1.58,IF(AM$13=9/12,3.07*AM$11^1.53,IF(AM$13&gt;=10,(3.6875*AM$13+2.5)*AM$11^1.6,4*AM$13*AM$11^(1.522*(AM$13^0.026))))))),"-----")</f>
        <v>0</v>
      </c>
      <c r="AN21" s="5" t="s">
        <v>9</v>
      </c>
      <c r="AP21" s="4" t="s">
        <v>23</v>
      </c>
      <c r="AQ21" s="9"/>
      <c r="AR21" s="17">
        <f>IF(AP$8="Parshall Flume",IF(SUM(AR11,AR13)=0,0,IF(AR$13=3/12,0.992*AR$11^1.547,IF(AR$13=6/12,2.06*AR$11^1.58,IF(AR$13=9/12,3.07*AR$11^1.53,IF(AR$13&gt;=10,(3.6875*AR$13+2.5)*AR$11^1.6,4*AR$13*AR$11^(1.522*(AR$13^0.026))))))),"-----")</f>
        <v>0</v>
      </c>
      <c r="AS21" s="5" t="s">
        <v>9</v>
      </c>
      <c r="AU21" s="4" t="s">
        <v>23</v>
      </c>
      <c r="AV21" s="9"/>
      <c r="AW21" s="17">
        <f>IF(AU$8="Parshall Flume",IF(SUM(AW11,AW13)=0,0,IF(AW$13=3/12,0.992*AW$11^1.547,IF(AW$13=6/12,2.06*AW$11^1.58,IF(AW$13=9/12,3.07*AW$11^1.53,IF(AW$13&gt;=10,(3.6875*AW$13+2.5)*AW$11^1.6,4*AW$13*AW$11^(1.522*(AW$13^0.026))))))),"-----")</f>
        <v>0</v>
      </c>
      <c r="AX21" s="5" t="s">
        <v>9</v>
      </c>
      <c r="AZ21" s="4" t="s">
        <v>23</v>
      </c>
      <c r="BA21" s="9"/>
      <c r="BB21" s="17">
        <f>IF(AZ$8="Parshall Flume",IF(SUM(BB11,BB13)=0,0,IF(BB$13=3/12,0.992*BB$11^1.547,IF(BB$13=6/12,2.06*BB$11^1.58,IF(BB$13=9/12,3.07*BB$11^1.53,IF(BB$13&gt;=10,(3.6875*BB$13+2.5)*BB$11^1.6,4*BB$13*BB$11^(1.522*(BB$13^0.026))))))),"-----")</f>
        <v>0</v>
      </c>
      <c r="BC21" s="5" t="s">
        <v>9</v>
      </c>
      <c r="BE21" s="4" t="s">
        <v>23</v>
      </c>
      <c r="BF21" s="9"/>
      <c r="BG21" s="17">
        <f>IF(BE$8="Parshall Flume",IF(SUM(BG11,BG13)=0,0,IF(BG$13=3/12,0.992*BG$11^1.547,IF(BG$13=6/12,2.06*BG$11^1.58,IF(BG$13=9/12,3.07*BG$11^1.53,IF(BG$13&gt;=10,(3.6875*BG$13+2.5)*BG$11^1.6,4*BG$13*BG$11^(1.522*(BG$13^0.026))))))),"-----")</f>
        <v>0</v>
      </c>
      <c r="BH21" s="5" t="s">
        <v>9</v>
      </c>
    </row>
    <row r="22" spans="2:60" x14ac:dyDescent="0.25">
      <c r="B22" s="4"/>
      <c r="E22" s="5"/>
      <c r="G22" s="4"/>
      <c r="J22" s="5"/>
      <c r="L22" s="4"/>
      <c r="O22" s="5"/>
      <c r="Q22" s="4"/>
      <c r="T22" s="5"/>
      <c r="V22" s="4"/>
      <c r="Y22" s="5"/>
      <c r="AA22" s="4"/>
      <c r="AD22" s="5"/>
      <c r="AF22" s="4"/>
      <c r="AI22" s="5"/>
      <c r="AK22" s="4"/>
      <c r="AN22" s="5"/>
      <c r="AP22" s="4"/>
      <c r="AS22" s="5"/>
      <c r="AU22" s="4"/>
      <c r="AX22" s="5"/>
      <c r="AZ22" s="4"/>
      <c r="BC22" s="5"/>
      <c r="BE22" s="4"/>
      <c r="BH22" s="5"/>
    </row>
    <row r="23" spans="2:60" x14ac:dyDescent="0.25">
      <c r="B23" s="4" t="s">
        <v>27</v>
      </c>
      <c r="D23" s="17" t="str">
        <f>IF(B$8="Trapezoidal Flume",IF(D$11=0,0,IF(D$15=1,1.36*D$11^2.5+0.37*D$11+0.05,1.32*D$11^2.5+0.82*D$11^1.5+0.19)),"-----")</f>
        <v>-----</v>
      </c>
      <c r="E23" s="5" t="s">
        <v>9</v>
      </c>
      <c r="G23" s="4" t="s">
        <v>27</v>
      </c>
      <c r="I23" s="17" t="str">
        <f>IF(G$8="Trapezoidal Flume",IF(I$11=0,0,IF(I$15=1,1.36*I$11^2.5+0.37*I$11+0.05,1.32*I$11^2.5+0.82*I$11^1.5+0.19)),"-----")</f>
        <v>-----</v>
      </c>
      <c r="J23" s="5" t="s">
        <v>9</v>
      </c>
      <c r="L23" s="4" t="s">
        <v>27</v>
      </c>
      <c r="N23" s="17" t="str">
        <f>IF(L$8="Trapezoidal Flume",IF(N$11=0,0,IF(N$15=1,1.36*N$11^2.5+0.37*N$11+0.05,1.32*N$11^2.5+0.82*N$11^1.5+0.19)),"-----")</f>
        <v>-----</v>
      </c>
      <c r="O23" s="5" t="s">
        <v>9</v>
      </c>
      <c r="Q23" s="4" t="s">
        <v>27</v>
      </c>
      <c r="S23" s="17" t="str">
        <f>IF(Q$8="Trapezoidal Flume",IF(S$11=0,0,IF(S$15=1,1.36*S$11^2.5+0.37*S$11+0.05,1.32*S$11^2.5+0.82*S$11^1.5+0.19)),"-----")</f>
        <v>-----</v>
      </c>
      <c r="T23" s="5" t="s">
        <v>9</v>
      </c>
      <c r="V23" s="4" t="s">
        <v>27</v>
      </c>
      <c r="X23" s="17" t="str">
        <f>IF(V$8="Trapezoidal Flume",IF(X$11=0,0,IF(X$15=1,1.36*X$11^2.5+0.37*X$11+0.05,1.32*X$11^2.5+0.82*X$11^1.5+0.19)),"-----")</f>
        <v>-----</v>
      </c>
      <c r="Y23" s="5" t="s">
        <v>9</v>
      </c>
      <c r="AA23" s="4" t="s">
        <v>27</v>
      </c>
      <c r="AC23" s="17" t="str">
        <f>IF(AA$8="Trapezoidal Flume",IF(AC$11=0,0,IF(AC$15=1,1.36*AC$11^2.5+0.37*AC$11+0.05,1.32*AC$11^2.5+0.82*AC$11^1.5+0.19)),"-----")</f>
        <v>-----</v>
      </c>
      <c r="AD23" s="5" t="s">
        <v>9</v>
      </c>
      <c r="AF23" s="4" t="s">
        <v>27</v>
      </c>
      <c r="AH23" s="17" t="str">
        <f>IF(AF$8="Trapezoidal Flume",IF(AH$11=0,0,IF(AH$15=1,1.36*AH$11^2.5+0.37*AH$11+0.05,1.32*AH$11^2.5+0.82*AH$11^1.5+0.19)),"-----")</f>
        <v>-----</v>
      </c>
      <c r="AI23" s="5" t="s">
        <v>9</v>
      </c>
      <c r="AK23" s="4" t="s">
        <v>27</v>
      </c>
      <c r="AM23" s="17" t="str">
        <f>IF(AK$8="Trapezoidal Flume",IF(AM$11=0,0,IF(AM$15=1,1.36*AM$11^2.5+0.37*AM$11+0.05,1.32*AM$11^2.5+0.82*AM$11^1.5+0.19)),"-----")</f>
        <v>-----</v>
      </c>
      <c r="AN23" s="5" t="s">
        <v>9</v>
      </c>
      <c r="AP23" s="4" t="s">
        <v>27</v>
      </c>
      <c r="AR23" s="17" t="str">
        <f>IF(AP$8="Trapezoidal Flume",IF(AR$11=0,0,IF(AR$15=1,1.36*AR$11^2.5+0.37*AR$11+0.05,1.32*AR$11^2.5+0.82*AR$11^1.5+0.19)),"-----")</f>
        <v>-----</v>
      </c>
      <c r="AS23" s="5" t="s">
        <v>9</v>
      </c>
      <c r="AU23" s="4" t="s">
        <v>27</v>
      </c>
      <c r="AW23" s="17" t="str">
        <f>IF(AU$8="Trapezoidal Flume",IF(AW$11=0,0,IF(AW$15=1,1.36*AW$11^2.5+0.37*AW$11+0.05,1.32*AW$11^2.5+0.82*AW$11^1.5+0.19)),"-----")</f>
        <v>-----</v>
      </c>
      <c r="AX23" s="5" t="s">
        <v>9</v>
      </c>
      <c r="AZ23" s="4" t="s">
        <v>27</v>
      </c>
      <c r="BB23" s="17" t="str">
        <f>IF(AZ$8="Trapezoidal Flume",IF(BB$11=0,0,IF(BB$15=1,1.36*BB$11^2.5+0.37*BB$11+0.05,1.32*BB$11^2.5+0.82*BB$11^1.5+0.19)),"-----")</f>
        <v>-----</v>
      </c>
      <c r="BC23" s="5" t="s">
        <v>9</v>
      </c>
      <c r="BE23" s="4" t="s">
        <v>27</v>
      </c>
      <c r="BG23" s="17" t="str">
        <f>IF(BE$8="Trapezoidal Flume",IF(BG$11=0,0,IF(BG$15=1,1.36*BG$11^2.5+0.37*BG$11+0.05,1.32*BG$11^2.5+0.82*BG$11^1.5+0.19)),"-----")</f>
        <v>-----</v>
      </c>
      <c r="BH23" s="5" t="s">
        <v>9</v>
      </c>
    </row>
    <row r="24" spans="2:60" x14ac:dyDescent="0.25">
      <c r="B24" s="4"/>
      <c r="D24" s="33"/>
      <c r="E24" s="5"/>
      <c r="G24" s="4"/>
      <c r="I24" s="33"/>
      <c r="J24" s="5"/>
      <c r="L24" s="4"/>
      <c r="N24" s="33"/>
      <c r="O24" s="5"/>
      <c r="Q24" s="4"/>
      <c r="S24" s="33"/>
      <c r="T24" s="5"/>
      <c r="V24" s="4"/>
      <c r="X24" s="33"/>
      <c r="Y24" s="5"/>
      <c r="AA24" s="4"/>
      <c r="AC24" s="33"/>
      <c r="AD24" s="5"/>
      <c r="AF24" s="4"/>
      <c r="AH24" s="33"/>
      <c r="AI24" s="5"/>
      <c r="AK24" s="4"/>
      <c r="AM24" s="33"/>
      <c r="AN24" s="5"/>
      <c r="AP24" s="4"/>
      <c r="AR24" s="33"/>
      <c r="AS24" s="5"/>
      <c r="AU24" s="4"/>
      <c r="AW24" s="33"/>
      <c r="AX24" s="5"/>
      <c r="AZ24" s="4"/>
      <c r="BB24" s="33"/>
      <c r="BC24" s="5"/>
      <c r="BE24" s="4"/>
      <c r="BG24" s="33"/>
      <c r="BH24" s="5"/>
    </row>
    <row r="25" spans="2:60" x14ac:dyDescent="0.25">
      <c r="B25" s="4" t="s">
        <v>28</v>
      </c>
      <c r="D25" s="17" t="str">
        <f>IF(B$8="Rectangular Contracted Weir",3.247*D$12*D$11^1.48-((0.566*D$12^1.9)/(1+2*D$12^1.8)*D$11^1.9),"-----")</f>
        <v>-----</v>
      </c>
      <c r="E25" s="5" t="s">
        <v>9</v>
      </c>
      <c r="G25" s="4" t="s">
        <v>28</v>
      </c>
      <c r="I25" s="17" t="str">
        <f>IF(G$8="Rectangular Contracted Weir",3.247*I$12*I$11^1.48-((0.566*I$12^1.9)/(1+2*I$12^1.8)*I$11^1.9),"-----")</f>
        <v>-----</v>
      </c>
      <c r="J25" s="5" t="s">
        <v>9</v>
      </c>
      <c r="L25" s="4" t="s">
        <v>28</v>
      </c>
      <c r="N25" s="17" t="str">
        <f>IF(L$8="Rectangular Contracted Weir",3.247*N$12*N$11^1.48-((0.566*N$12^1.9)/(1+2*N$12^1.8)*N$11^1.9),"-----")</f>
        <v>-----</v>
      </c>
      <c r="O25" s="5" t="s">
        <v>9</v>
      </c>
      <c r="Q25" s="4" t="s">
        <v>28</v>
      </c>
      <c r="S25" s="17" t="str">
        <f>IF(Q$8="Rectangular Contracted Weir",3.247*S$12*S$11^1.48-((0.566*S$12^1.9)/(1+2*S$12^1.8)*S$11^1.9),"-----")</f>
        <v>-----</v>
      </c>
      <c r="T25" s="5" t="s">
        <v>9</v>
      </c>
      <c r="V25" s="4" t="s">
        <v>28</v>
      </c>
      <c r="X25" s="17" t="str">
        <f>IF(V$8="Rectangular Contracted Weir",3.247*X$12*X$11^1.48-((0.566*X$12^1.9)/(1+2*X$12^1.8)*X$11^1.9),"-----")</f>
        <v>-----</v>
      </c>
      <c r="Y25" s="5" t="s">
        <v>9</v>
      </c>
      <c r="AA25" s="4" t="s">
        <v>28</v>
      </c>
      <c r="AC25" s="17" t="str">
        <f>IF(AA$8="Rectangular Contracted Weir",3.247*AC$12*AC$11^1.48-((0.566*AC$12^1.9)/(1+2*AC$12^1.8)*AC$11^1.9),"-----")</f>
        <v>-----</v>
      </c>
      <c r="AD25" s="5" t="s">
        <v>9</v>
      </c>
      <c r="AF25" s="4" t="s">
        <v>28</v>
      </c>
      <c r="AH25" s="17" t="str">
        <f>IF(AF$8="Rectangular Contracted Weir",3.247*AH$12*AH$11^1.48-((0.566*AH$12^1.9)/(1+2*AH$12^1.8)*AH$11^1.9),"-----")</f>
        <v>-----</v>
      </c>
      <c r="AI25" s="5" t="s">
        <v>9</v>
      </c>
      <c r="AK25" s="4" t="s">
        <v>28</v>
      </c>
      <c r="AM25" s="17" t="str">
        <f>IF(AK$8="Rectangular Contracted Weir",3.247*AM$12*AM$11^1.48-((0.566*AM$12^1.9)/(1+2*AM$12^1.8)*AM$11^1.9),"-----")</f>
        <v>-----</v>
      </c>
      <c r="AN25" s="5" t="s">
        <v>9</v>
      </c>
      <c r="AP25" s="4" t="s">
        <v>28</v>
      </c>
      <c r="AR25" s="17" t="str">
        <f>IF(AP$8="Rectangular Contracted Weir",3.247*AR$12*AR$11^1.48-((0.566*AR$12^1.9)/(1+2*AR$12^1.8)*AR$11^1.9),"-----")</f>
        <v>-----</v>
      </c>
      <c r="AS25" s="5" t="s">
        <v>9</v>
      </c>
      <c r="AU25" s="4" t="s">
        <v>28</v>
      </c>
      <c r="AW25" s="17" t="str">
        <f>IF(AU$8="Rectangular Contracted Weir",3.247*AW$12*AW$11^1.48-((0.566*AW$12^1.9)/(1+2*AW$12^1.8)*AW$11^1.9),"-----")</f>
        <v>-----</v>
      </c>
      <c r="AX25" s="5" t="s">
        <v>9</v>
      </c>
      <c r="AZ25" s="4" t="s">
        <v>28</v>
      </c>
      <c r="BB25" s="17" t="str">
        <f>IF(AZ$8="Rectangular Contracted Weir",3.247*BB$12*BB$11^1.48-((0.566*BB$12^1.9)/(1+2*BB$12^1.8)*BB$11^1.9),"-----")</f>
        <v>-----</v>
      </c>
      <c r="BC25" s="5" t="s">
        <v>9</v>
      </c>
      <c r="BE25" s="4" t="s">
        <v>28</v>
      </c>
      <c r="BG25" s="17" t="str">
        <f>IF(BE$8="Rectangular Contracted Weir",3.247*BG$12*BG$11^1.48-((0.566*BG$12^1.9)/(1+2*BG$12^1.8)*BG$11^1.9),"-----")</f>
        <v>-----</v>
      </c>
      <c r="BH25" s="5" t="s">
        <v>9</v>
      </c>
    </row>
    <row r="26" spans="2:60" x14ac:dyDescent="0.25">
      <c r="B26" s="4"/>
      <c r="D26" s="33"/>
      <c r="E26" s="5"/>
      <c r="G26" s="4"/>
      <c r="I26" s="33"/>
      <c r="J26" s="5"/>
      <c r="L26" s="4"/>
      <c r="N26" s="33"/>
      <c r="O26" s="5"/>
      <c r="Q26" s="4"/>
      <c r="S26" s="33"/>
      <c r="T26" s="5"/>
      <c r="V26" s="4"/>
      <c r="X26" s="33"/>
      <c r="Y26" s="5"/>
      <c r="AA26" s="4"/>
      <c r="AC26" s="33"/>
      <c r="AD26" s="5"/>
      <c r="AF26" s="4"/>
      <c r="AH26" s="33"/>
      <c r="AI26" s="5"/>
      <c r="AK26" s="4"/>
      <c r="AM26" s="33"/>
      <c r="AN26" s="5"/>
      <c r="AP26" s="4"/>
      <c r="AR26" s="33"/>
      <c r="AS26" s="5"/>
      <c r="AU26" s="4"/>
      <c r="AW26" s="33"/>
      <c r="AX26" s="5"/>
      <c r="AZ26" s="4"/>
      <c r="BB26" s="33"/>
      <c r="BC26" s="5"/>
      <c r="BE26" s="4"/>
      <c r="BG26" s="33"/>
      <c r="BH26" s="5"/>
    </row>
    <row r="27" spans="2:60" x14ac:dyDescent="0.25">
      <c r="B27" s="4" t="s">
        <v>29</v>
      </c>
      <c r="D27" s="17" t="str">
        <f>IF(B$8="Cipolletti Weir",(3.247*D$12*D$11^1.48-((0.566*D$12^1.9)/(1+2*D$12^1.8)*D$11^1.9))+(0.609*D$11^2.5),"-----")</f>
        <v>-----</v>
      </c>
      <c r="E27" s="5" t="s">
        <v>9</v>
      </c>
      <c r="G27" s="4" t="s">
        <v>29</v>
      </c>
      <c r="I27" s="17" t="str">
        <f>IF(G$8="Cipolletti Weir",(3.247*I$12*I$11^1.48-((0.566*I$12^1.9)/(1+2*I$12^1.8)*I$11^1.9))+(0.609*I$11^2.5),"-----")</f>
        <v>-----</v>
      </c>
      <c r="J27" s="5" t="s">
        <v>9</v>
      </c>
      <c r="L27" s="4" t="s">
        <v>29</v>
      </c>
      <c r="N27" s="17" t="str">
        <f>IF(L$8="Cipolletti Weir",(3.247*N$12*N$11^1.48-((0.566*N$12^1.9)/(1+2*N$12^1.8)*N$11^1.9))+(0.609*N$11^2.5),"-----")</f>
        <v>-----</v>
      </c>
      <c r="O27" s="5" t="s">
        <v>9</v>
      </c>
      <c r="Q27" s="4" t="s">
        <v>29</v>
      </c>
      <c r="S27" s="17" t="str">
        <f>IF(Q$8="Cipolletti Weir",(3.247*S$12*S$11^1.48-((0.566*S$12^1.9)/(1+2*S$12^1.8)*S$11^1.9))+(0.609*S$11^2.5),"-----")</f>
        <v>-----</v>
      </c>
      <c r="T27" s="5" t="s">
        <v>9</v>
      </c>
      <c r="V27" s="4" t="s">
        <v>29</v>
      </c>
      <c r="X27" s="17" t="str">
        <f>IF(V$8="Cipolletti Weir",(3.247*X$12*X$11^1.48-((0.566*X$12^1.9)/(1+2*X$12^1.8)*X$11^1.9))+(0.609*X$11^2.5),"-----")</f>
        <v>-----</v>
      </c>
      <c r="Y27" s="5" t="s">
        <v>9</v>
      </c>
      <c r="AA27" s="4" t="s">
        <v>29</v>
      </c>
      <c r="AC27" s="17" t="str">
        <f>IF(AA$8="Cipolletti Weir",(3.247*AC$12*AC$11^1.48-((0.566*AC$12^1.9)/(1+2*AC$12^1.8)*AC$11^1.9))+(0.609*AC$11^2.5),"-----")</f>
        <v>-----</v>
      </c>
      <c r="AD27" s="5" t="s">
        <v>9</v>
      </c>
      <c r="AF27" s="4" t="s">
        <v>29</v>
      </c>
      <c r="AH27" s="17" t="str">
        <f>IF(AF$8="Cipolletti Weir",(3.247*AH$12*AH$11^1.48-((0.566*AH$12^1.9)/(1+2*AH$12^1.8)*AH$11^1.9))+(0.609*AH$11^2.5),"-----")</f>
        <v>-----</v>
      </c>
      <c r="AI27" s="5" t="s">
        <v>9</v>
      </c>
      <c r="AK27" s="4" t="s">
        <v>29</v>
      </c>
      <c r="AM27" s="17" t="str">
        <f>IF(AK$8="Cipolletti Weir",(3.247*AM$12*AM$11^1.48-((0.566*AM$12^1.9)/(1+2*AM$12^1.8)*AM$11^1.9))+(0.609*AM$11^2.5),"-----")</f>
        <v>-----</v>
      </c>
      <c r="AN27" s="5" t="s">
        <v>9</v>
      </c>
      <c r="AP27" s="4" t="s">
        <v>29</v>
      </c>
      <c r="AR27" s="17" t="str">
        <f>IF(AP$8="Cipolletti Weir",(3.247*AR$12*AR$11^1.48-((0.566*AR$12^1.9)/(1+2*AR$12^1.8)*AR$11^1.9))+(0.609*AR$11^2.5),"-----")</f>
        <v>-----</v>
      </c>
      <c r="AS27" s="5" t="s">
        <v>9</v>
      </c>
      <c r="AU27" s="4" t="s">
        <v>29</v>
      </c>
      <c r="AW27" s="17" t="str">
        <f>IF(AU$8="Cipolletti Weir",(3.247*AW$12*AW$11^1.48-((0.566*AW$12^1.9)/(1+2*AW$12^1.8)*AW$11^1.9))+(0.609*AW$11^2.5),"-----")</f>
        <v>-----</v>
      </c>
      <c r="AX27" s="5" t="s">
        <v>9</v>
      </c>
      <c r="AZ27" s="4" t="s">
        <v>29</v>
      </c>
      <c r="BB27" s="17" t="str">
        <f>IF(AZ$8="Cipolletti Weir",(3.247*BB$12*BB$11^1.48-((0.566*BB$12^1.9)/(1+2*BB$12^1.8)*BB$11^1.9))+(0.609*BB$11^2.5),"-----")</f>
        <v>-----</v>
      </c>
      <c r="BC27" s="5" t="s">
        <v>9</v>
      </c>
      <c r="BE27" s="4" t="s">
        <v>29</v>
      </c>
      <c r="BG27" s="17" t="str">
        <f>IF(BE$8="Cipolletti Weir",(3.247*BG$12*BG$11^1.48-((0.566*BG$12^1.9)/(1+2*BG$12^1.8)*BG$11^1.9))+(0.609*BG$11^2.5),"-----")</f>
        <v>-----</v>
      </c>
      <c r="BH27" s="5" t="s">
        <v>9</v>
      </c>
    </row>
    <row r="28" spans="2:60" x14ac:dyDescent="0.25">
      <c r="B28" s="4"/>
      <c r="D28" s="33"/>
      <c r="E28" s="5"/>
      <c r="G28" s="4"/>
      <c r="I28" s="33"/>
      <c r="J28" s="5"/>
      <c r="L28" s="4"/>
      <c r="N28" s="33"/>
      <c r="O28" s="5"/>
      <c r="Q28" s="4"/>
      <c r="S28" s="33"/>
      <c r="T28" s="5"/>
      <c r="V28" s="4"/>
      <c r="X28" s="33"/>
      <c r="Y28" s="5"/>
      <c r="AA28" s="4"/>
      <c r="AC28" s="33"/>
      <c r="AD28" s="5"/>
      <c r="AF28" s="4"/>
      <c r="AH28" s="33"/>
      <c r="AI28" s="5"/>
      <c r="AK28" s="4"/>
      <c r="AM28" s="33"/>
      <c r="AN28" s="5"/>
      <c r="AP28" s="4"/>
      <c r="AR28" s="33"/>
      <c r="AS28" s="5"/>
      <c r="AU28" s="4"/>
      <c r="AW28" s="33"/>
      <c r="AX28" s="5"/>
      <c r="AZ28" s="4"/>
      <c r="BB28" s="33"/>
      <c r="BC28" s="5"/>
      <c r="BE28" s="4"/>
      <c r="BG28" s="33"/>
      <c r="BH28" s="5"/>
    </row>
    <row r="29" spans="2:60" x14ac:dyDescent="0.25">
      <c r="B29" s="4" t="s">
        <v>30</v>
      </c>
      <c r="D29" s="17" t="str">
        <f>IF(B$8="90 Degree Triangular or V-Notch Weir",2.49*D$11^2.48,"-----")</f>
        <v>-----</v>
      </c>
      <c r="E29" s="5" t="s">
        <v>9</v>
      </c>
      <c r="G29" s="4" t="s">
        <v>30</v>
      </c>
      <c r="I29" s="17" t="str">
        <f>IF(G$8="90 Degree Triangular or V-Notch Weir",2.49*I$11^2.48,"-----")</f>
        <v>-----</v>
      </c>
      <c r="J29" s="5" t="s">
        <v>9</v>
      </c>
      <c r="L29" s="4" t="s">
        <v>30</v>
      </c>
      <c r="N29" s="17" t="str">
        <f>IF(L$8="90 Degree Triangular or V-Notch Weir",2.49*N$11^2.48,"-----")</f>
        <v>-----</v>
      </c>
      <c r="O29" s="5" t="s">
        <v>9</v>
      </c>
      <c r="Q29" s="4" t="s">
        <v>30</v>
      </c>
      <c r="S29" s="17" t="str">
        <f>IF(Q$8="90 Degree Triangular or V-Notch Weir",2.49*S$11^2.48,"-----")</f>
        <v>-----</v>
      </c>
      <c r="T29" s="5" t="s">
        <v>9</v>
      </c>
      <c r="V29" s="4" t="s">
        <v>30</v>
      </c>
      <c r="X29" s="17" t="str">
        <f>IF(V$8="90 Degree Triangular or V-Notch Weir",2.49*X$11^2.48,"-----")</f>
        <v>-----</v>
      </c>
      <c r="Y29" s="5" t="s">
        <v>9</v>
      </c>
      <c r="AA29" s="4" t="s">
        <v>30</v>
      </c>
      <c r="AC29" s="17" t="str">
        <f>IF(AA$8="90 Degree Triangular or V-Notch Weir",2.49*AC$11^2.48,"-----")</f>
        <v>-----</v>
      </c>
      <c r="AD29" s="5" t="s">
        <v>9</v>
      </c>
      <c r="AF29" s="4" t="s">
        <v>30</v>
      </c>
      <c r="AH29" s="17" t="str">
        <f>IF(AF$8="90 Degree Triangular or V-Notch Weir",2.49*AH$11^2.48,"-----")</f>
        <v>-----</v>
      </c>
      <c r="AI29" s="5" t="s">
        <v>9</v>
      </c>
      <c r="AK29" s="4" t="s">
        <v>30</v>
      </c>
      <c r="AM29" s="17" t="str">
        <f>IF(AK$8="90 Degree Triangular or V-Notch Weir",2.49*AM$11^2.48,"-----")</f>
        <v>-----</v>
      </c>
      <c r="AN29" s="5" t="s">
        <v>9</v>
      </c>
      <c r="AP29" s="4" t="s">
        <v>30</v>
      </c>
      <c r="AR29" s="17" t="str">
        <f>IF(AP$8="90 Degree Triangular or V-Notch Weir",2.49*AR$11^2.48,"-----")</f>
        <v>-----</v>
      </c>
      <c r="AS29" s="5" t="s">
        <v>9</v>
      </c>
      <c r="AU29" s="4" t="s">
        <v>30</v>
      </c>
      <c r="AW29" s="17" t="str">
        <f>IF(AU$8="90 Degree Triangular or V-Notch Weir",2.49*AW$11^2.48,"-----")</f>
        <v>-----</v>
      </c>
      <c r="AX29" s="5" t="s">
        <v>9</v>
      </c>
      <c r="AZ29" s="4" t="s">
        <v>30</v>
      </c>
      <c r="BB29" s="17" t="str">
        <f>IF(AZ$8="90 Degree Triangular or V-Notch Weir",2.49*BB$11^2.48,"-----")</f>
        <v>-----</v>
      </c>
      <c r="BC29" s="5" t="s">
        <v>9</v>
      </c>
      <c r="BE29" s="4" t="s">
        <v>30</v>
      </c>
      <c r="BG29" s="17" t="str">
        <f>IF(BE$8="90 Degree Triangular or V-Notch Weir",2.49*BG$11^2.48,"-----")</f>
        <v>-----</v>
      </c>
      <c r="BH29" s="5" t="s">
        <v>9</v>
      </c>
    </row>
    <row r="30" spans="2:60" x14ac:dyDescent="0.25">
      <c r="B30" s="4"/>
      <c r="D30" s="33"/>
      <c r="E30" s="5"/>
      <c r="G30" s="4"/>
      <c r="I30" s="33"/>
      <c r="J30" s="5"/>
      <c r="L30" s="4"/>
      <c r="N30" s="33"/>
      <c r="O30" s="5"/>
      <c r="Q30" s="4"/>
      <c r="S30" s="33"/>
      <c r="T30" s="5"/>
      <c r="V30" s="4"/>
      <c r="X30" s="33"/>
      <c r="Y30" s="5"/>
      <c r="AA30" s="4"/>
      <c r="AC30" s="33"/>
      <c r="AD30" s="5"/>
      <c r="AF30" s="4"/>
      <c r="AH30" s="33"/>
      <c r="AI30" s="5"/>
      <c r="AK30" s="4"/>
      <c r="AM30" s="33"/>
      <c r="AN30" s="5"/>
      <c r="AP30" s="4"/>
      <c r="AR30" s="33"/>
      <c r="AS30" s="5"/>
      <c r="AU30" s="4"/>
      <c r="AW30" s="33"/>
      <c r="AX30" s="5"/>
      <c r="AZ30" s="4"/>
      <c r="BB30" s="33"/>
      <c r="BC30" s="5"/>
      <c r="BE30" s="4"/>
      <c r="BG30" s="33"/>
      <c r="BH30" s="5"/>
    </row>
    <row r="31" spans="2:60" x14ac:dyDescent="0.25">
      <c r="B31" s="4" t="s">
        <v>31</v>
      </c>
      <c r="D31" s="17" t="str">
        <f>IF(B$8="Rectangular Submerged Orifice",0.61*D14*(2*32.2*D11)^0.5,"-----")</f>
        <v>-----</v>
      </c>
      <c r="E31" s="5" t="s">
        <v>9</v>
      </c>
      <c r="G31" s="4" t="s">
        <v>31</v>
      </c>
      <c r="I31" s="17" t="str">
        <f>IF(G$8="Rectangular Submerged Orifice",0.61*I14*(2*32.2*I11)^0.5,"-----")</f>
        <v>-----</v>
      </c>
      <c r="J31" s="5" t="s">
        <v>9</v>
      </c>
      <c r="L31" s="4" t="s">
        <v>31</v>
      </c>
      <c r="N31" s="17" t="str">
        <f>IF(L$8="Rectangular Submerged Orifice",0.61*N14*(2*32.2*N11)^0.5,"-----")</f>
        <v>-----</v>
      </c>
      <c r="O31" s="5" t="s">
        <v>9</v>
      </c>
      <c r="Q31" s="4" t="s">
        <v>31</v>
      </c>
      <c r="S31" s="17" t="str">
        <f>IF(Q$8="Rectangular Submerged Orifice",0.61*S14*(2*32.2*S11)^0.5,"-----")</f>
        <v>-----</v>
      </c>
      <c r="T31" s="5" t="s">
        <v>9</v>
      </c>
      <c r="V31" s="4" t="s">
        <v>31</v>
      </c>
      <c r="X31" s="17" t="str">
        <f>IF(V$8="Rectangular Submerged Orifice",0.61*X14*(2*32.2*X11)^0.5,"-----")</f>
        <v>-----</v>
      </c>
      <c r="Y31" s="5" t="s">
        <v>9</v>
      </c>
      <c r="AA31" s="4" t="s">
        <v>31</v>
      </c>
      <c r="AC31" s="17" t="str">
        <f>IF(AA$8="Rectangular Submerged Orifice",0.61*AC14*(2*32.2*AC11)^0.5,"-----")</f>
        <v>-----</v>
      </c>
      <c r="AD31" s="5" t="s">
        <v>9</v>
      </c>
      <c r="AF31" s="4" t="s">
        <v>31</v>
      </c>
      <c r="AH31" s="17" t="str">
        <f>IF(AF$8="Rectangular Submerged Orifice",0.61*AH14*(2*32.2*AH11)^0.5,"-----")</f>
        <v>-----</v>
      </c>
      <c r="AI31" s="5" t="s">
        <v>9</v>
      </c>
      <c r="AK31" s="4" t="s">
        <v>31</v>
      </c>
      <c r="AM31" s="17" t="str">
        <f>IF(AK$8="Rectangular Submerged Orifice",0.61*AM14*(2*32.2*AM11)^0.5,"-----")</f>
        <v>-----</v>
      </c>
      <c r="AN31" s="5" t="s">
        <v>9</v>
      </c>
      <c r="AP31" s="4" t="s">
        <v>31</v>
      </c>
      <c r="AR31" s="17" t="str">
        <f>IF(AP$8="Rectangular Submerged Orifice",0.61*AR14*(2*32.2*AR11)^0.5,"-----")</f>
        <v>-----</v>
      </c>
      <c r="AS31" s="5" t="s">
        <v>9</v>
      </c>
      <c r="AU31" s="4" t="s">
        <v>31</v>
      </c>
      <c r="AW31" s="17" t="str">
        <f>IF(AU$8="Rectangular Submerged Orifice",0.61*AW14*(2*32.2*AW11)^0.5,"-----")</f>
        <v>-----</v>
      </c>
      <c r="AX31" s="5" t="s">
        <v>9</v>
      </c>
      <c r="AZ31" s="4" t="s">
        <v>31</v>
      </c>
      <c r="BB31" s="17" t="str">
        <f>IF(AZ$8="Rectangular Submerged Orifice",0.61*BB14*(2*32.2*BB11)^0.5,"-----")</f>
        <v>-----</v>
      </c>
      <c r="BC31" s="5" t="s">
        <v>9</v>
      </c>
      <c r="BE31" s="4" t="s">
        <v>31</v>
      </c>
      <c r="BG31" s="17" t="str">
        <f>IF(BE$8="Rectangular Submerged Orifice",0.61*BG14*(2*32.2*BG11)^0.5,"-----")</f>
        <v>-----</v>
      </c>
      <c r="BH31" s="5" t="s">
        <v>9</v>
      </c>
    </row>
    <row r="32" spans="2:60" ht="15.75" thickBot="1" x14ac:dyDescent="0.3">
      <c r="B32" s="6"/>
      <c r="C32" s="7"/>
      <c r="D32" s="7"/>
      <c r="E32" s="8"/>
      <c r="G32" s="6"/>
      <c r="H32" s="7"/>
      <c r="I32" s="7"/>
      <c r="J32" s="8"/>
      <c r="L32" s="6"/>
      <c r="M32" s="7"/>
      <c r="N32" s="7"/>
      <c r="O32" s="8"/>
      <c r="Q32" s="6"/>
      <c r="R32" s="7"/>
      <c r="S32" s="7"/>
      <c r="T32" s="8"/>
      <c r="V32" s="6"/>
      <c r="W32" s="7"/>
      <c r="X32" s="7"/>
      <c r="Y32" s="8"/>
      <c r="AA32" s="6"/>
      <c r="AB32" s="7"/>
      <c r="AC32" s="7"/>
      <c r="AD32" s="8"/>
      <c r="AF32" s="6"/>
      <c r="AG32" s="7"/>
      <c r="AH32" s="7"/>
      <c r="AI32" s="8"/>
      <c r="AK32" s="6"/>
      <c r="AL32" s="7"/>
      <c r="AM32" s="7"/>
      <c r="AN32" s="8"/>
      <c r="AP32" s="6"/>
      <c r="AQ32" s="7"/>
      <c r="AR32" s="7"/>
      <c r="AS32" s="8"/>
      <c r="AU32" s="6"/>
      <c r="AV32" s="7"/>
      <c r="AW32" s="7"/>
      <c r="AX32" s="8"/>
      <c r="AZ32" s="6"/>
      <c r="BA32" s="7"/>
      <c r="BB32" s="7"/>
      <c r="BC32" s="8"/>
      <c r="BE32" s="6"/>
      <c r="BF32" s="7"/>
      <c r="BG32" s="7"/>
      <c r="BH32" s="8"/>
    </row>
    <row r="34" spans="3:6" x14ac:dyDescent="0.25">
      <c r="C34" s="108" t="s">
        <v>18</v>
      </c>
      <c r="D34" s="108"/>
      <c r="E34" s="108"/>
      <c r="F34" s="108"/>
    </row>
    <row r="35" spans="3:6" ht="30" x14ac:dyDescent="0.25">
      <c r="C35" s="78" t="s">
        <v>19</v>
      </c>
      <c r="D35" s="80" t="s">
        <v>5</v>
      </c>
      <c r="E35" s="109" t="s">
        <v>32</v>
      </c>
      <c r="F35" s="109"/>
    </row>
    <row r="36" spans="3:6" x14ac:dyDescent="0.25">
      <c r="C36" s="79" t="str">
        <f>IF(ISBLANK(C2),"----",C2)</f>
        <v>----</v>
      </c>
      <c r="D36" s="70" t="str">
        <f>IF(ISBLANK(C3),"----",C3)</f>
        <v>----</v>
      </c>
      <c r="E36" s="106" t="str">
        <f>IF(SUM(D21:D31)&gt;0,SUMIF(D21:D31,"&lt;&gt;-----"),"-----")</f>
        <v>-----</v>
      </c>
      <c r="F36" s="107"/>
    </row>
    <row r="37" spans="3:6" x14ac:dyDescent="0.25">
      <c r="C37" s="79" t="str">
        <f>IF(ISBLANK(H2),"----",H2)</f>
        <v>----</v>
      </c>
      <c r="D37" s="70" t="str">
        <f>IF(ISBLANK(H3),"----",H3)</f>
        <v>----</v>
      </c>
      <c r="E37" s="106" t="str">
        <f>IF(SUM(I21:I31)&gt;0,SUMIF(I21:I31,"&lt;&gt;-----"),"-----")</f>
        <v>-----</v>
      </c>
      <c r="F37" s="107"/>
    </row>
    <row r="38" spans="3:6" x14ac:dyDescent="0.25">
      <c r="C38" s="79" t="str">
        <f>IF(ISBLANK(M2),"----",M2)</f>
        <v>----</v>
      </c>
      <c r="D38" s="70" t="str">
        <f>IF(ISBLANK(M3),"----",M3)</f>
        <v>----</v>
      </c>
      <c r="E38" s="106" t="str">
        <f>IF(SUM(N21:N31)&gt;0,SUMIF(N21:N31,"&lt;&gt;-----"),"-----")</f>
        <v>-----</v>
      </c>
      <c r="F38" s="107"/>
    </row>
    <row r="39" spans="3:6" x14ac:dyDescent="0.25">
      <c r="C39" s="79" t="str">
        <f>IF(ISBLANK(R2),"----",R2)</f>
        <v>----</v>
      </c>
      <c r="D39" s="70" t="str">
        <f>IF(ISBLANK(R3),"----",R3)</f>
        <v>----</v>
      </c>
      <c r="E39" s="106" t="str">
        <f>IF(SUM(S21:S31)&gt;0,SUMIF(S21:S31,"&lt;&gt;-----"),"-----")</f>
        <v>-----</v>
      </c>
      <c r="F39" s="107"/>
    </row>
    <row r="40" spans="3:6" x14ac:dyDescent="0.25">
      <c r="C40" s="79" t="str">
        <f>IF(ISBLANK(W2),"----",W2)</f>
        <v>----</v>
      </c>
      <c r="D40" s="70" t="str">
        <f>IF(ISBLANK(W3),"----",W3)</f>
        <v>----</v>
      </c>
      <c r="E40" s="106" t="str">
        <f>IF(SUM(X21:X31)&gt;0,SUMIF(X21:X31,"&lt;&gt;-----"),"-----")</f>
        <v>-----</v>
      </c>
      <c r="F40" s="107"/>
    </row>
    <row r="41" spans="3:6" x14ac:dyDescent="0.25">
      <c r="C41" s="79" t="str">
        <f>IF(ISBLANK(AB2),"----",AB2)</f>
        <v>----</v>
      </c>
      <c r="D41" s="70" t="str">
        <f>IF(ISBLANK(AB3),"----",AB3)</f>
        <v>----</v>
      </c>
      <c r="E41" s="106" t="str">
        <f>IF(SUM(AC21:AC31)&gt;0,SUMIF(AC21:AC31,"&lt;&gt;-----"),"-----")</f>
        <v>-----</v>
      </c>
      <c r="F41" s="107"/>
    </row>
    <row r="42" spans="3:6" x14ac:dyDescent="0.25">
      <c r="C42" s="79" t="str">
        <f>IF(ISBLANK(AG2),"----",AG2)</f>
        <v>----</v>
      </c>
      <c r="D42" s="70" t="str">
        <f>IF(ISBLANK(AG3),"----",AG3)</f>
        <v>----</v>
      </c>
      <c r="E42" s="106" t="str">
        <f>IF(SUM(AH21:AH31)&gt;0,SUMIF(AH21:AH31,"&lt;&gt;-----"),"-----")</f>
        <v>-----</v>
      </c>
      <c r="F42" s="107"/>
    </row>
    <row r="43" spans="3:6" x14ac:dyDescent="0.25">
      <c r="C43" s="79" t="str">
        <f>IF(ISBLANK(AL2),"----",AL2)</f>
        <v>----</v>
      </c>
      <c r="D43" s="70" t="str">
        <f>IF(ISBLANK(AL3),"----",AL3)</f>
        <v>----</v>
      </c>
      <c r="E43" s="106" t="str">
        <f>IF(SUM(AM21:AM31)&gt;0,SUMIF(AM21:AM31,"&lt;&gt;-----"),"-----")</f>
        <v>-----</v>
      </c>
      <c r="F43" s="107"/>
    </row>
    <row r="44" spans="3:6" x14ac:dyDescent="0.25">
      <c r="C44" s="79" t="str">
        <f>IF(ISBLANK(AQ2),"----",AQ2)</f>
        <v>----</v>
      </c>
      <c r="D44" s="70" t="str">
        <f>IF(ISBLANK(AQ3),"----",AQ3)</f>
        <v>----</v>
      </c>
      <c r="E44" s="106" t="str">
        <f>IF(SUM(AR21:AR31)&gt;0,SUMIF(AR21:AR31,"&lt;&gt;-----"),"-----")</f>
        <v>-----</v>
      </c>
      <c r="F44" s="107"/>
    </row>
    <row r="45" spans="3:6" x14ac:dyDescent="0.25">
      <c r="C45" s="79" t="str">
        <f>IF(ISBLANK(AV2),"----",AV2)</f>
        <v>----</v>
      </c>
      <c r="D45" s="70" t="str">
        <f>IF(ISBLANK(AV3),"----",AV3)</f>
        <v>----</v>
      </c>
      <c r="E45" s="106" t="str">
        <f>IF(SUM(AW21:AW31)&gt;0,SUMIF(AW21:AW31,"&lt;&gt;-----"),"-----")</f>
        <v>-----</v>
      </c>
      <c r="F45" s="107"/>
    </row>
    <row r="46" spans="3:6" x14ac:dyDescent="0.25">
      <c r="C46" s="79" t="str">
        <f>IF(ISBLANK(BA2),"----",BA2)</f>
        <v>----</v>
      </c>
      <c r="D46" s="70" t="str">
        <f>IF(ISBLANK(BA3),"----",BA3)</f>
        <v>----</v>
      </c>
      <c r="E46" s="106" t="str">
        <f>IF(SUM(BB21:BB31)&gt;0,SUMIF(BB21:BB31,"&lt;&gt;-----"),"-----")</f>
        <v>-----</v>
      </c>
      <c r="F46" s="107"/>
    </row>
    <row r="47" spans="3:6" x14ac:dyDescent="0.25">
      <c r="C47" s="79" t="str">
        <f>IF(ISBLANK(BF2),"----",BF2)</f>
        <v>----</v>
      </c>
      <c r="D47" s="70" t="str">
        <f>IF(ISBLANK(BF3),"----",BF3)</f>
        <v>----</v>
      </c>
      <c r="E47" s="106" t="str">
        <f>IF(SUM(BG21:BG31)&gt;0,SUMIF(BG21:BG31,"&lt;&gt;-----"),"-----")</f>
        <v>-----</v>
      </c>
      <c r="F47" s="107"/>
    </row>
  </sheetData>
  <mergeCells count="50">
    <mergeCell ref="C34:F34"/>
    <mergeCell ref="B8:C8"/>
    <mergeCell ref="B7:C7"/>
    <mergeCell ref="C5:E5"/>
    <mergeCell ref="H5:J5"/>
    <mergeCell ref="G7:H7"/>
    <mergeCell ref="G8:H8"/>
    <mergeCell ref="L8:M8"/>
    <mergeCell ref="R5:T5"/>
    <mergeCell ref="Q7:R7"/>
    <mergeCell ref="Q8:R8"/>
    <mergeCell ref="W5:Y5"/>
    <mergeCell ref="V7:W7"/>
    <mergeCell ref="V8:W8"/>
    <mergeCell ref="M5:O5"/>
    <mergeCell ref="L7:M7"/>
    <mergeCell ref="AP8:AQ8"/>
    <mergeCell ref="AB5:AD5"/>
    <mergeCell ref="AA7:AB7"/>
    <mergeCell ref="AA8:AB8"/>
    <mergeCell ref="AG5:AI5"/>
    <mergeCell ref="AF7:AG7"/>
    <mergeCell ref="AF8:AG8"/>
    <mergeCell ref="BF5:BH5"/>
    <mergeCell ref="BE7:BF7"/>
    <mergeCell ref="BE8:BF8"/>
    <mergeCell ref="E35:F35"/>
    <mergeCell ref="E36:F36"/>
    <mergeCell ref="AV5:AX5"/>
    <mergeCell ref="AU7:AV7"/>
    <mergeCell ref="AU8:AV8"/>
    <mergeCell ref="BA5:BC5"/>
    <mergeCell ref="AZ7:BA7"/>
    <mergeCell ref="AZ8:BA8"/>
    <mergeCell ref="AL5:AN5"/>
    <mergeCell ref="AK7:AL7"/>
    <mergeCell ref="AK8:AL8"/>
    <mergeCell ref="AQ5:AS5"/>
    <mergeCell ref="AP7:AQ7"/>
    <mergeCell ref="E37:F37"/>
    <mergeCell ref="E38:F38"/>
    <mergeCell ref="E39:F39"/>
    <mergeCell ref="E40:F40"/>
    <mergeCell ref="E41:F41"/>
    <mergeCell ref="E47:F47"/>
    <mergeCell ref="E42:F42"/>
    <mergeCell ref="E43:F43"/>
    <mergeCell ref="E44:F44"/>
    <mergeCell ref="E45:F45"/>
    <mergeCell ref="E46:F46"/>
  </mergeCells>
  <conditionalFormatting sqref="D11">
    <cfRule type="expression" priority="396">
      <formula>"B$8&lt;&gt;"" """</formula>
    </cfRule>
  </conditionalFormatting>
  <conditionalFormatting sqref="D12">
    <cfRule type="expression" priority="395">
      <formula>"B$9&lt;&gt;"" """</formula>
    </cfRule>
    <cfRule type="expression" dxfId="71" priority="391">
      <formula>B$12&lt;&gt;" "</formula>
    </cfRule>
  </conditionalFormatting>
  <conditionalFormatting sqref="D13">
    <cfRule type="expression" dxfId="70" priority="390">
      <formula>B$13&lt;&gt;" "</formula>
    </cfRule>
  </conditionalFormatting>
  <conditionalFormatting sqref="D14">
    <cfRule type="expression" dxfId="69" priority="389">
      <formula>B$14&lt;&gt;" "</formula>
    </cfRule>
  </conditionalFormatting>
  <conditionalFormatting sqref="D15">
    <cfRule type="expression" dxfId="68" priority="388">
      <formula>B$15&lt;&gt;" "</formula>
    </cfRule>
  </conditionalFormatting>
  <conditionalFormatting sqref="D16">
    <cfRule type="expression" dxfId="67" priority="387">
      <formula>B$16&lt;&gt;" "</formula>
    </cfRule>
  </conditionalFormatting>
  <conditionalFormatting sqref="D17">
    <cfRule type="expression" dxfId="66" priority="386">
      <formula>C$17&lt;&gt;" "</formula>
    </cfRule>
  </conditionalFormatting>
  <conditionalFormatting sqref="I11">
    <cfRule type="expression" priority="80">
      <formula>"B$8&lt;&gt;"" """</formula>
    </cfRule>
  </conditionalFormatting>
  <conditionalFormatting sqref="I12">
    <cfRule type="expression" dxfId="65" priority="78">
      <formula>G$12&lt;&gt;" "</formula>
    </cfRule>
    <cfRule type="expression" priority="79">
      <formula>"B$9&lt;&gt;"" """</formula>
    </cfRule>
  </conditionalFormatting>
  <conditionalFormatting sqref="I13">
    <cfRule type="expression" dxfId="64" priority="77">
      <formula>G$13&lt;&gt;" "</formula>
    </cfRule>
  </conditionalFormatting>
  <conditionalFormatting sqref="I14">
    <cfRule type="expression" dxfId="63" priority="76">
      <formula>G$14&lt;&gt;" "</formula>
    </cfRule>
  </conditionalFormatting>
  <conditionalFormatting sqref="I15">
    <cfRule type="expression" dxfId="62" priority="75">
      <formula>G$15&lt;&gt;" "</formula>
    </cfRule>
  </conditionalFormatting>
  <conditionalFormatting sqref="I16">
    <cfRule type="expression" dxfId="61" priority="74">
      <formula>G$16&lt;&gt;" "</formula>
    </cfRule>
  </conditionalFormatting>
  <conditionalFormatting sqref="I17">
    <cfRule type="expression" dxfId="60" priority="73">
      <formula>H$17&lt;&gt;" "</formula>
    </cfRule>
  </conditionalFormatting>
  <conditionalFormatting sqref="N11">
    <cfRule type="expression" priority="72">
      <formula>"B$8&lt;&gt;"" """</formula>
    </cfRule>
  </conditionalFormatting>
  <conditionalFormatting sqref="N12">
    <cfRule type="expression" priority="71">
      <formula>"B$9&lt;&gt;"" """</formula>
    </cfRule>
    <cfRule type="expression" dxfId="59" priority="70">
      <formula>L$12&lt;&gt;" "</formula>
    </cfRule>
  </conditionalFormatting>
  <conditionalFormatting sqref="N13">
    <cfRule type="expression" dxfId="58" priority="69">
      <formula>L$13&lt;&gt;" "</formula>
    </cfRule>
  </conditionalFormatting>
  <conditionalFormatting sqref="N14">
    <cfRule type="expression" dxfId="57" priority="68">
      <formula>L$14&lt;&gt;" "</formula>
    </cfRule>
  </conditionalFormatting>
  <conditionalFormatting sqref="N15">
    <cfRule type="expression" dxfId="56" priority="67">
      <formula>L$15&lt;&gt;" "</formula>
    </cfRule>
  </conditionalFormatting>
  <conditionalFormatting sqref="N16">
    <cfRule type="expression" dxfId="55" priority="66">
      <formula>L$16&lt;&gt;" "</formula>
    </cfRule>
  </conditionalFormatting>
  <conditionalFormatting sqref="N17">
    <cfRule type="expression" dxfId="54" priority="65">
      <formula>M$17&lt;&gt;" "</formula>
    </cfRule>
  </conditionalFormatting>
  <conditionalFormatting sqref="S11">
    <cfRule type="expression" priority="64">
      <formula>"B$8&lt;&gt;"" """</formula>
    </cfRule>
  </conditionalFormatting>
  <conditionalFormatting sqref="S12">
    <cfRule type="expression" priority="63">
      <formula>"B$9&lt;&gt;"" """</formula>
    </cfRule>
    <cfRule type="expression" dxfId="53" priority="62">
      <formula>Q$12&lt;&gt;" "</formula>
    </cfRule>
  </conditionalFormatting>
  <conditionalFormatting sqref="S13">
    <cfRule type="expression" dxfId="52" priority="61">
      <formula>Q$13&lt;&gt;" "</formula>
    </cfRule>
  </conditionalFormatting>
  <conditionalFormatting sqref="S14">
    <cfRule type="expression" dxfId="51" priority="60">
      <formula>Q$14&lt;&gt;" "</formula>
    </cfRule>
  </conditionalFormatting>
  <conditionalFormatting sqref="S15">
    <cfRule type="expression" dxfId="50" priority="59">
      <formula>Q$15&lt;&gt;" "</formula>
    </cfRule>
  </conditionalFormatting>
  <conditionalFormatting sqref="S16">
    <cfRule type="expression" dxfId="49" priority="58">
      <formula>Q$16&lt;&gt;" "</formula>
    </cfRule>
  </conditionalFormatting>
  <conditionalFormatting sqref="S17">
    <cfRule type="expression" dxfId="48" priority="57">
      <formula>R$17&lt;&gt;" "</formula>
    </cfRule>
  </conditionalFormatting>
  <conditionalFormatting sqref="X11">
    <cfRule type="expression" priority="144">
      <formula>"B$8&lt;&gt;"" """</formula>
    </cfRule>
  </conditionalFormatting>
  <conditionalFormatting sqref="X12">
    <cfRule type="expression" priority="143">
      <formula>"B$9&lt;&gt;"" """</formula>
    </cfRule>
    <cfRule type="expression" dxfId="47" priority="142">
      <formula>V$12&lt;&gt;" "</formula>
    </cfRule>
  </conditionalFormatting>
  <conditionalFormatting sqref="X13">
    <cfRule type="expression" dxfId="46" priority="141">
      <formula>V$13&lt;&gt;" "</formula>
    </cfRule>
  </conditionalFormatting>
  <conditionalFormatting sqref="X14">
    <cfRule type="expression" dxfId="45" priority="140">
      <formula>V$14&lt;&gt;" "</formula>
    </cfRule>
  </conditionalFormatting>
  <conditionalFormatting sqref="X15">
    <cfRule type="expression" dxfId="44" priority="139">
      <formula>V$15&lt;&gt;" "</formula>
    </cfRule>
  </conditionalFormatting>
  <conditionalFormatting sqref="X16">
    <cfRule type="expression" dxfId="43" priority="138">
      <formula>V$16&lt;&gt;" "</formula>
    </cfRule>
  </conditionalFormatting>
  <conditionalFormatting sqref="X17">
    <cfRule type="expression" dxfId="42" priority="137">
      <formula>W$17&lt;&gt;" "</formula>
    </cfRule>
  </conditionalFormatting>
  <conditionalFormatting sqref="AC11">
    <cfRule type="expression" priority="56">
      <formula>"B$8&lt;&gt;"" """</formula>
    </cfRule>
  </conditionalFormatting>
  <conditionalFormatting sqref="AC12">
    <cfRule type="expression" priority="55">
      <formula>"B$9&lt;&gt;"" """</formula>
    </cfRule>
    <cfRule type="expression" dxfId="41" priority="54">
      <formula>AA$12&lt;&gt;" "</formula>
    </cfRule>
  </conditionalFormatting>
  <conditionalFormatting sqref="AC13">
    <cfRule type="expression" dxfId="40" priority="53">
      <formula>AA$13&lt;&gt;" "</formula>
    </cfRule>
  </conditionalFormatting>
  <conditionalFormatting sqref="AC14">
    <cfRule type="expression" dxfId="39" priority="52">
      <formula>AA$14&lt;&gt;" "</formula>
    </cfRule>
  </conditionalFormatting>
  <conditionalFormatting sqref="AC15">
    <cfRule type="expression" dxfId="38" priority="51">
      <formula>AA$15&lt;&gt;" "</formula>
    </cfRule>
  </conditionalFormatting>
  <conditionalFormatting sqref="AC16">
    <cfRule type="expression" dxfId="37" priority="50">
      <formula>AA$16&lt;&gt;" "</formula>
    </cfRule>
  </conditionalFormatting>
  <conditionalFormatting sqref="AC17">
    <cfRule type="expression" dxfId="36" priority="49">
      <formula>AB$17&lt;&gt;" "</formula>
    </cfRule>
  </conditionalFormatting>
  <conditionalFormatting sqref="AH11">
    <cfRule type="expression" priority="48">
      <formula>"B$8&lt;&gt;"" """</formula>
    </cfRule>
  </conditionalFormatting>
  <conditionalFormatting sqref="AH12">
    <cfRule type="expression" priority="47">
      <formula>"B$9&lt;&gt;"" """</formula>
    </cfRule>
    <cfRule type="expression" dxfId="35" priority="46">
      <formula>AF$12&lt;&gt;" "</formula>
    </cfRule>
  </conditionalFormatting>
  <conditionalFormatting sqref="AH13">
    <cfRule type="expression" dxfId="34" priority="45">
      <formula>AF$13&lt;&gt;" "</formula>
    </cfRule>
  </conditionalFormatting>
  <conditionalFormatting sqref="AH14">
    <cfRule type="expression" dxfId="33" priority="44">
      <formula>AF$14&lt;&gt;" "</formula>
    </cfRule>
  </conditionalFormatting>
  <conditionalFormatting sqref="AH15">
    <cfRule type="expression" dxfId="32" priority="43">
      <formula>AF$15&lt;&gt;" "</formula>
    </cfRule>
  </conditionalFormatting>
  <conditionalFormatting sqref="AH16">
    <cfRule type="expression" dxfId="31" priority="42">
      <formula>AF$16&lt;&gt;" "</formula>
    </cfRule>
  </conditionalFormatting>
  <conditionalFormatting sqref="AH17">
    <cfRule type="expression" dxfId="30" priority="41">
      <formula>AG$17&lt;&gt;" "</formula>
    </cfRule>
  </conditionalFormatting>
  <conditionalFormatting sqref="AM11">
    <cfRule type="expression" priority="40">
      <formula>"B$8&lt;&gt;"" """</formula>
    </cfRule>
  </conditionalFormatting>
  <conditionalFormatting sqref="AM12">
    <cfRule type="expression" priority="39">
      <formula>"B$9&lt;&gt;"" """</formula>
    </cfRule>
    <cfRule type="expression" dxfId="29" priority="38">
      <formula>AK$12&lt;&gt;" "</formula>
    </cfRule>
  </conditionalFormatting>
  <conditionalFormatting sqref="AM13">
    <cfRule type="expression" dxfId="28" priority="37">
      <formula>AK$13&lt;&gt;" "</formula>
    </cfRule>
  </conditionalFormatting>
  <conditionalFormatting sqref="AM14">
    <cfRule type="expression" dxfId="27" priority="36">
      <formula>AK$14&lt;&gt;" "</formula>
    </cfRule>
  </conditionalFormatting>
  <conditionalFormatting sqref="AM15">
    <cfRule type="expression" dxfId="26" priority="35">
      <formula>AK$15&lt;&gt;" "</formula>
    </cfRule>
  </conditionalFormatting>
  <conditionalFormatting sqref="AM16">
    <cfRule type="expression" dxfId="25" priority="34">
      <formula>AK$16&lt;&gt;" "</formula>
    </cfRule>
  </conditionalFormatting>
  <conditionalFormatting sqref="AM17">
    <cfRule type="expression" dxfId="24" priority="33">
      <formula>AL$17&lt;&gt;" "</formula>
    </cfRule>
  </conditionalFormatting>
  <conditionalFormatting sqref="AR11">
    <cfRule type="expression" priority="32">
      <formula>"B$8&lt;&gt;"" """</formula>
    </cfRule>
  </conditionalFormatting>
  <conditionalFormatting sqref="AR12">
    <cfRule type="expression" priority="31">
      <formula>"B$9&lt;&gt;"" """</formula>
    </cfRule>
    <cfRule type="expression" dxfId="23" priority="30">
      <formula>AP$12&lt;&gt;" "</formula>
    </cfRule>
  </conditionalFormatting>
  <conditionalFormatting sqref="AR13">
    <cfRule type="expression" dxfId="22" priority="29">
      <formula>AP$13&lt;&gt;" "</formula>
    </cfRule>
  </conditionalFormatting>
  <conditionalFormatting sqref="AR14">
    <cfRule type="expression" dxfId="21" priority="28">
      <formula>AP$14&lt;&gt;" "</formula>
    </cfRule>
  </conditionalFormatting>
  <conditionalFormatting sqref="AR15">
    <cfRule type="expression" dxfId="20" priority="27">
      <formula>AP$15&lt;&gt;" "</formula>
    </cfRule>
  </conditionalFormatting>
  <conditionalFormatting sqref="AR16">
    <cfRule type="expression" dxfId="19" priority="26">
      <formula>AP$16&lt;&gt;" "</formula>
    </cfRule>
  </conditionalFormatting>
  <conditionalFormatting sqref="AR17">
    <cfRule type="expression" dxfId="18" priority="25">
      <formula>AQ$17&lt;&gt;" "</formula>
    </cfRule>
  </conditionalFormatting>
  <conditionalFormatting sqref="AW11">
    <cfRule type="expression" priority="24">
      <formula>"B$8&lt;&gt;"" """</formula>
    </cfRule>
  </conditionalFormatting>
  <conditionalFormatting sqref="AW12">
    <cfRule type="expression" priority="23">
      <formula>"B$9&lt;&gt;"" """</formula>
    </cfRule>
    <cfRule type="expression" dxfId="17" priority="22">
      <formula>AU$12&lt;&gt;" "</formula>
    </cfRule>
  </conditionalFormatting>
  <conditionalFormatting sqref="AW13">
    <cfRule type="expression" dxfId="16" priority="21">
      <formula>AU$13&lt;&gt;" "</formula>
    </cfRule>
  </conditionalFormatting>
  <conditionalFormatting sqref="AW14">
    <cfRule type="expression" dxfId="15" priority="20">
      <formula>AU$14&lt;&gt;" "</formula>
    </cfRule>
  </conditionalFormatting>
  <conditionalFormatting sqref="AW15">
    <cfRule type="expression" dxfId="14" priority="19">
      <formula>AU$15&lt;&gt;" "</formula>
    </cfRule>
  </conditionalFormatting>
  <conditionalFormatting sqref="AW16">
    <cfRule type="expression" dxfId="13" priority="18">
      <formula>AU$16&lt;&gt;" "</formula>
    </cfRule>
  </conditionalFormatting>
  <conditionalFormatting sqref="AW17">
    <cfRule type="expression" dxfId="12" priority="17">
      <formula>AV$17&lt;&gt;" "</formula>
    </cfRule>
  </conditionalFormatting>
  <conditionalFormatting sqref="BB11">
    <cfRule type="expression" priority="16">
      <formula>"B$8&lt;&gt;"" """</formula>
    </cfRule>
  </conditionalFormatting>
  <conditionalFormatting sqref="BB12">
    <cfRule type="expression" priority="15">
      <formula>"B$9&lt;&gt;"" """</formula>
    </cfRule>
    <cfRule type="expression" dxfId="11" priority="14">
      <formula>AZ$12&lt;&gt;" "</formula>
    </cfRule>
  </conditionalFormatting>
  <conditionalFormatting sqref="BB13">
    <cfRule type="expression" dxfId="10" priority="13">
      <formula>AZ$13&lt;&gt;" "</formula>
    </cfRule>
  </conditionalFormatting>
  <conditionalFormatting sqref="BB14">
    <cfRule type="expression" dxfId="9" priority="12">
      <formula>AZ$14&lt;&gt;" "</formula>
    </cfRule>
  </conditionalFormatting>
  <conditionalFormatting sqref="BB15">
    <cfRule type="expression" dxfId="8" priority="11">
      <formula>AZ$15&lt;&gt;" "</formula>
    </cfRule>
  </conditionalFormatting>
  <conditionalFormatting sqref="BB16">
    <cfRule type="expression" dxfId="7" priority="10">
      <formula>AZ$16&lt;&gt;" "</formula>
    </cfRule>
  </conditionalFormatting>
  <conditionalFormatting sqref="BB17">
    <cfRule type="expression" dxfId="6" priority="9">
      <formula>BA$17&lt;&gt;" "</formula>
    </cfRule>
  </conditionalFormatting>
  <conditionalFormatting sqref="BG11">
    <cfRule type="expression" priority="8">
      <formula>"B$8&lt;&gt;"" """</formula>
    </cfRule>
  </conditionalFormatting>
  <conditionalFormatting sqref="BG12">
    <cfRule type="expression" priority="7">
      <formula>"B$9&lt;&gt;"" """</formula>
    </cfRule>
    <cfRule type="expression" dxfId="5" priority="6">
      <formula>BE$12&lt;&gt;" "</formula>
    </cfRule>
  </conditionalFormatting>
  <conditionalFormatting sqref="BG13">
    <cfRule type="expression" dxfId="4" priority="5">
      <formula>BE$13&lt;&gt;" "</formula>
    </cfRule>
  </conditionalFormatting>
  <conditionalFormatting sqref="BG14">
    <cfRule type="expression" dxfId="3" priority="4">
      <formula>BE$14&lt;&gt;" "</formula>
    </cfRule>
  </conditionalFormatting>
  <conditionalFormatting sqref="BG15">
    <cfRule type="expression" dxfId="2" priority="3">
      <formula>BE$15&lt;&gt;" "</formula>
    </cfRule>
  </conditionalFormatting>
  <conditionalFormatting sqref="BG16">
    <cfRule type="expression" dxfId="1" priority="2">
      <formula>BE$16&lt;&gt;" "</formula>
    </cfRule>
  </conditionalFormatting>
  <conditionalFormatting sqref="BG17">
    <cfRule type="expression" dxfId="0" priority="1">
      <formula>BF$17&lt;&gt;" "</formula>
    </cfRule>
  </conditionalFormatting>
  <dataValidations count="3">
    <dataValidation type="list" allowBlank="1" showInputMessage="1" showErrorMessage="1" sqref="D15 AR15 AW15 BB15 I15 N15 X15 S15 AC15 AH15 AM15 BG15" xr:uid="{00000000-0002-0000-0200-000000000000}">
      <formula1>"1,2"</formula1>
    </dataValidation>
    <dataValidation type="list" allowBlank="1" showInputMessage="1" showErrorMessage="1" sqref="D16 AR16 AW16 BB16 I16 N16 X16 S16 AC16 AH16 AM16 BG16" xr:uid="{00000000-0002-0000-0200-000001000000}">
      <formula1>"Free Flow,Submerged"</formula1>
    </dataValidation>
    <dataValidation type="list" allowBlank="1" showInputMessage="1" showErrorMessage="1" sqref="B8:C8 AP8:AQ8 AU8:AV8 AZ8:BA8 G8:H8 L8:M8 V8:W8 Q8:R8 AA8:AB8 AF8:AG8 AK8:AL8 BE8:BF8" xr:uid="{00000000-0002-0000-0200-000002000000}">
      <formula1>"Parshall Flume,Trapezoidal Flume,Rectangular Contracted Weir,Cipolletti Weir,90 Degree Triangular or V-Notch Weir,Rectangular Submerged Orifice"</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V51"/>
  <sheetViews>
    <sheetView zoomScaleNormal="100" workbookViewId="0">
      <selection activeCell="B35" sqref="B35"/>
    </sheetView>
  </sheetViews>
  <sheetFormatPr defaultRowHeight="15" x14ac:dyDescent="0.25"/>
  <cols>
    <col min="1" max="1" width="46.5703125" customWidth="1"/>
    <col min="2" max="2" width="35.7109375" style="15" customWidth="1"/>
    <col min="3" max="3" width="20" bestFit="1" customWidth="1"/>
    <col min="4" max="4" width="24.85546875" bestFit="1" customWidth="1"/>
    <col min="5" max="5" width="4.7109375" customWidth="1"/>
    <col min="6" max="6" width="34.5703125" customWidth="1"/>
    <col min="7" max="7" width="20" bestFit="1" customWidth="1"/>
    <col min="8" max="8" width="24.85546875" bestFit="1" customWidth="1"/>
    <col min="10" max="10" width="35" customWidth="1"/>
    <col min="11" max="11" width="20" bestFit="1" customWidth="1"/>
    <col min="12" max="12" width="24.85546875" bestFit="1" customWidth="1"/>
    <col min="13" max="13" width="12.5703125" customWidth="1"/>
    <col min="14" max="14" width="34.140625" customWidth="1"/>
    <col min="15" max="15" width="20" bestFit="1" customWidth="1"/>
    <col min="16" max="16" width="19" bestFit="1" customWidth="1"/>
    <col min="18" max="18" width="33.5703125" customWidth="1"/>
    <col min="19" max="19" width="20" bestFit="1" customWidth="1"/>
    <col min="20" max="20" width="19" bestFit="1" customWidth="1"/>
    <col min="22" max="22" width="33.7109375" customWidth="1"/>
    <col min="23" max="23" width="20" bestFit="1" customWidth="1"/>
    <col min="24" max="24" width="19" bestFit="1" customWidth="1"/>
    <col min="26" max="26" width="33.42578125" customWidth="1"/>
    <col min="27" max="27" width="20" bestFit="1" customWidth="1"/>
    <col min="28" max="28" width="19" bestFit="1" customWidth="1"/>
    <col min="30" max="30" width="35.7109375" customWidth="1"/>
    <col min="31" max="31" width="20" bestFit="1" customWidth="1"/>
    <col min="32" max="32" width="19" bestFit="1" customWidth="1"/>
    <col min="34" max="34" width="35.7109375" customWidth="1"/>
    <col min="35" max="35" width="20" bestFit="1" customWidth="1"/>
    <col min="36" max="36" width="19" bestFit="1" customWidth="1"/>
    <col min="38" max="38" width="35.7109375" customWidth="1"/>
    <col min="39" max="39" width="20" bestFit="1" customWidth="1"/>
    <col min="40" max="40" width="19" bestFit="1" customWidth="1"/>
    <col min="42" max="42" width="35.7109375" customWidth="1"/>
    <col min="43" max="43" width="20" bestFit="1" customWidth="1"/>
    <col min="44" max="44" width="19" bestFit="1" customWidth="1"/>
    <col min="46" max="46" width="35.7109375" customWidth="1"/>
    <col min="47" max="47" width="20" bestFit="1" customWidth="1"/>
    <col min="48" max="48" width="19" bestFit="1" customWidth="1"/>
  </cols>
  <sheetData>
    <row r="1" spans="1:48" ht="15" customHeight="1" x14ac:dyDescent="0.25">
      <c r="B1" s="35" t="s">
        <v>33</v>
      </c>
      <c r="C1" s="2"/>
      <c r="D1" s="3"/>
      <c r="F1" s="35" t="s">
        <v>33</v>
      </c>
      <c r="G1" s="2"/>
      <c r="H1" s="3"/>
      <c r="J1" s="35" t="s">
        <v>33</v>
      </c>
      <c r="K1" s="2"/>
      <c r="L1" s="3"/>
      <c r="N1" s="35" t="s">
        <v>33</v>
      </c>
      <c r="O1" s="2"/>
      <c r="P1" s="3"/>
      <c r="R1" s="35" t="s">
        <v>33</v>
      </c>
      <c r="S1" s="2"/>
      <c r="T1" s="3"/>
      <c r="V1" s="35" t="s">
        <v>33</v>
      </c>
      <c r="W1" s="2"/>
      <c r="X1" s="3"/>
      <c r="Z1" s="35" t="s">
        <v>33</v>
      </c>
      <c r="AA1" s="2"/>
      <c r="AB1" s="3"/>
      <c r="AD1" s="35" t="s">
        <v>33</v>
      </c>
      <c r="AE1" s="2"/>
      <c r="AF1" s="3"/>
      <c r="AH1" s="35" t="s">
        <v>33</v>
      </c>
      <c r="AI1" s="2"/>
      <c r="AJ1" s="3"/>
      <c r="AL1" s="35" t="s">
        <v>33</v>
      </c>
      <c r="AM1" s="2"/>
      <c r="AN1" s="3"/>
      <c r="AP1" s="35" t="s">
        <v>33</v>
      </c>
      <c r="AQ1" s="2"/>
      <c r="AR1" s="3"/>
      <c r="AT1" s="35" t="s">
        <v>33</v>
      </c>
      <c r="AU1" s="2"/>
      <c r="AV1" s="3"/>
    </row>
    <row r="2" spans="1:48" x14ac:dyDescent="0.25">
      <c r="B2" s="36" t="s">
        <v>4</v>
      </c>
      <c r="C2" s="74"/>
      <c r="D2" s="5"/>
      <c r="F2" s="36" t="s">
        <v>4</v>
      </c>
      <c r="G2" s="74"/>
      <c r="H2" s="5"/>
      <c r="J2" s="36" t="s">
        <v>4</v>
      </c>
      <c r="K2" s="74"/>
      <c r="L2" s="5"/>
      <c r="N2" s="36" t="s">
        <v>4</v>
      </c>
      <c r="O2" s="74"/>
      <c r="P2" s="5"/>
      <c r="R2" s="36" t="s">
        <v>4</v>
      </c>
      <c r="S2" s="74"/>
      <c r="T2" s="5"/>
      <c r="V2" s="36" t="s">
        <v>4</v>
      </c>
      <c r="W2" s="74"/>
      <c r="X2" s="5"/>
      <c r="Z2" s="36" t="s">
        <v>4</v>
      </c>
      <c r="AA2" s="74"/>
      <c r="AB2" s="5"/>
      <c r="AD2" s="36" t="s">
        <v>4</v>
      </c>
      <c r="AE2" s="74"/>
      <c r="AF2" s="5"/>
      <c r="AH2" s="36" t="s">
        <v>4</v>
      </c>
      <c r="AI2" s="74"/>
      <c r="AJ2" s="5"/>
      <c r="AL2" s="36" t="s">
        <v>4</v>
      </c>
      <c r="AM2" s="74"/>
      <c r="AN2" s="5"/>
      <c r="AP2" s="36" t="s">
        <v>4</v>
      </c>
      <c r="AQ2" s="74"/>
      <c r="AR2" s="5"/>
      <c r="AT2" s="36" t="s">
        <v>4</v>
      </c>
      <c r="AU2" s="74"/>
      <c r="AV2" s="5"/>
    </row>
    <row r="3" spans="1:48" x14ac:dyDescent="0.25">
      <c r="B3" s="36" t="s">
        <v>5</v>
      </c>
      <c r="C3" s="75"/>
      <c r="D3" s="5"/>
      <c r="F3" s="36" t="s">
        <v>5</v>
      </c>
      <c r="G3" s="75"/>
      <c r="H3" s="5"/>
      <c r="J3" s="36" t="s">
        <v>5</v>
      </c>
      <c r="K3" s="75"/>
      <c r="L3" s="5"/>
      <c r="N3" s="36" t="s">
        <v>5</v>
      </c>
      <c r="O3" s="75"/>
      <c r="P3" s="5"/>
      <c r="R3" s="36" t="s">
        <v>5</v>
      </c>
      <c r="S3" s="75"/>
      <c r="T3" s="5"/>
      <c r="V3" s="36" t="s">
        <v>5</v>
      </c>
      <c r="W3" s="75"/>
      <c r="X3" s="5"/>
      <c r="Z3" s="36" t="s">
        <v>5</v>
      </c>
      <c r="AA3" s="75"/>
      <c r="AB3" s="5"/>
      <c r="AD3" s="36" t="s">
        <v>5</v>
      </c>
      <c r="AE3" s="75"/>
      <c r="AF3" s="5"/>
      <c r="AH3" s="36" t="s">
        <v>5</v>
      </c>
      <c r="AI3" s="75"/>
      <c r="AJ3" s="5"/>
      <c r="AL3" s="36" t="s">
        <v>5</v>
      </c>
      <c r="AM3" s="75"/>
      <c r="AN3" s="5"/>
      <c r="AP3" s="36" t="s">
        <v>5</v>
      </c>
      <c r="AQ3" s="75"/>
      <c r="AR3" s="5"/>
      <c r="AT3" s="36" t="s">
        <v>5</v>
      </c>
      <c r="AU3" s="75"/>
      <c r="AV3" s="5"/>
    </row>
    <row r="4" spans="1:48" x14ac:dyDescent="0.25">
      <c r="B4" s="36" t="s">
        <v>6</v>
      </c>
      <c r="C4" s="73"/>
      <c r="D4" s="5"/>
      <c r="F4" s="36" t="s">
        <v>6</v>
      </c>
      <c r="G4" s="73"/>
      <c r="H4" s="5"/>
      <c r="J4" s="36" t="s">
        <v>6</v>
      </c>
      <c r="K4" s="73"/>
      <c r="L4" s="5"/>
      <c r="N4" s="36" t="s">
        <v>6</v>
      </c>
      <c r="O4" s="73"/>
      <c r="P4" s="5"/>
      <c r="R4" s="36" t="s">
        <v>6</v>
      </c>
      <c r="S4" s="73"/>
      <c r="T4" s="5"/>
      <c r="V4" s="36" t="s">
        <v>6</v>
      </c>
      <c r="W4" s="73"/>
      <c r="X4" s="5"/>
      <c r="Z4" s="36" t="s">
        <v>6</v>
      </c>
      <c r="AA4" s="73"/>
      <c r="AB4" s="5"/>
      <c r="AD4" s="36" t="s">
        <v>6</v>
      </c>
      <c r="AE4" s="73"/>
      <c r="AF4" s="5"/>
      <c r="AH4" s="36" t="s">
        <v>6</v>
      </c>
      <c r="AI4" s="73"/>
      <c r="AJ4" s="5"/>
      <c r="AL4" s="36" t="s">
        <v>6</v>
      </c>
      <c r="AM4" s="73"/>
      <c r="AN4" s="5"/>
      <c r="AP4" s="36" t="s">
        <v>6</v>
      </c>
      <c r="AQ4" s="73"/>
      <c r="AR4" s="5"/>
      <c r="AT4" s="36" t="s">
        <v>6</v>
      </c>
      <c r="AU4" s="73"/>
      <c r="AV4" s="5"/>
    </row>
    <row r="5" spans="1:48" x14ac:dyDescent="0.25">
      <c r="B5" s="51" t="s">
        <v>34</v>
      </c>
      <c r="C5" s="102"/>
      <c r="D5" s="102"/>
      <c r="F5" s="51" t="s">
        <v>34</v>
      </c>
      <c r="G5" s="102"/>
      <c r="H5" s="102"/>
      <c r="J5" s="51" t="s">
        <v>34</v>
      </c>
      <c r="K5" s="102"/>
      <c r="L5" s="102"/>
      <c r="N5" s="51" t="s">
        <v>34</v>
      </c>
      <c r="O5" s="102"/>
      <c r="P5" s="102"/>
      <c r="R5" s="51" t="s">
        <v>34</v>
      </c>
      <c r="S5" s="102"/>
      <c r="T5" s="102"/>
      <c r="V5" s="51" t="s">
        <v>34</v>
      </c>
      <c r="W5" s="102"/>
      <c r="X5" s="102"/>
      <c r="Z5" s="51" t="s">
        <v>34</v>
      </c>
      <c r="AA5" s="102"/>
      <c r="AB5" s="102"/>
      <c r="AD5" s="51" t="s">
        <v>34</v>
      </c>
      <c r="AE5" s="102"/>
      <c r="AF5" s="102"/>
      <c r="AH5" s="51" t="s">
        <v>34</v>
      </c>
      <c r="AI5" s="102"/>
      <c r="AJ5" s="102"/>
      <c r="AL5" s="51" t="s">
        <v>34</v>
      </c>
      <c r="AM5" s="102"/>
      <c r="AN5" s="102"/>
      <c r="AP5" s="51" t="s">
        <v>34</v>
      </c>
      <c r="AQ5" s="102"/>
      <c r="AR5" s="102"/>
      <c r="AT5" s="51" t="s">
        <v>34</v>
      </c>
      <c r="AU5" s="102"/>
      <c r="AV5" s="102"/>
    </row>
    <row r="6" spans="1:48" x14ac:dyDescent="0.25">
      <c r="B6" s="4"/>
      <c r="D6" s="5"/>
      <c r="F6" s="4"/>
      <c r="H6" s="5"/>
      <c r="J6" s="4"/>
      <c r="L6" s="5"/>
      <c r="N6" s="4"/>
      <c r="P6" s="5"/>
      <c r="R6" s="4"/>
      <c r="T6" s="5"/>
      <c r="V6" s="4"/>
      <c r="X6" s="5"/>
      <c r="Z6" s="4"/>
      <c r="AB6" s="5"/>
      <c r="AD6" s="4"/>
      <c r="AF6" s="5"/>
      <c r="AH6" s="4"/>
      <c r="AJ6" s="5"/>
      <c r="AL6" s="4"/>
      <c r="AN6" s="5"/>
      <c r="AP6" s="4"/>
      <c r="AR6" s="5"/>
      <c r="AT6" s="4"/>
      <c r="AV6" s="5"/>
    </row>
    <row r="7" spans="1:48" x14ac:dyDescent="0.25">
      <c r="A7" s="9"/>
      <c r="B7" s="37"/>
      <c r="C7" s="47" t="s">
        <v>35</v>
      </c>
      <c r="D7" s="48" t="s">
        <v>36</v>
      </c>
      <c r="F7" s="37"/>
      <c r="G7" s="47" t="s">
        <v>35</v>
      </c>
      <c r="H7" s="48" t="s">
        <v>36</v>
      </c>
      <c r="J7" s="37"/>
      <c r="K7" s="47" t="s">
        <v>35</v>
      </c>
      <c r="L7" s="48" t="s">
        <v>36</v>
      </c>
      <c r="N7" s="37"/>
      <c r="O7" s="47" t="s">
        <v>35</v>
      </c>
      <c r="P7" s="48" t="s">
        <v>36</v>
      </c>
      <c r="R7" s="37"/>
      <c r="S7" s="47" t="s">
        <v>35</v>
      </c>
      <c r="T7" s="48" t="s">
        <v>36</v>
      </c>
      <c r="V7" s="37"/>
      <c r="W7" s="47" t="s">
        <v>35</v>
      </c>
      <c r="X7" s="48" t="s">
        <v>36</v>
      </c>
      <c r="Z7" s="37"/>
      <c r="AA7" s="47" t="s">
        <v>35</v>
      </c>
      <c r="AB7" s="48" t="s">
        <v>36</v>
      </c>
      <c r="AD7" s="37"/>
      <c r="AE7" s="47" t="s">
        <v>35</v>
      </c>
      <c r="AF7" s="48" t="s">
        <v>36</v>
      </c>
      <c r="AH7" s="37"/>
      <c r="AI7" s="47" t="s">
        <v>35</v>
      </c>
      <c r="AJ7" s="48" t="s">
        <v>36</v>
      </c>
      <c r="AL7" s="37"/>
      <c r="AM7" s="47" t="s">
        <v>35</v>
      </c>
      <c r="AN7" s="48" t="s">
        <v>36</v>
      </c>
      <c r="AP7" s="37"/>
      <c r="AQ7" s="47" t="s">
        <v>35</v>
      </c>
      <c r="AR7" s="48" t="s">
        <v>36</v>
      </c>
      <c r="AT7" s="37"/>
      <c r="AU7" s="47" t="s">
        <v>35</v>
      </c>
      <c r="AV7" s="48" t="s">
        <v>36</v>
      </c>
    </row>
    <row r="8" spans="1:48" ht="15" customHeight="1" x14ac:dyDescent="0.25">
      <c r="A8" s="9"/>
      <c r="B8" s="36" t="s">
        <v>37</v>
      </c>
      <c r="C8" s="20"/>
      <c r="D8" s="20"/>
      <c r="F8" s="36" t="s">
        <v>37</v>
      </c>
      <c r="G8" s="20"/>
      <c r="H8" s="20"/>
      <c r="J8" s="36" t="s">
        <v>37</v>
      </c>
      <c r="K8" s="20"/>
      <c r="L8" s="20"/>
      <c r="N8" s="36" t="s">
        <v>37</v>
      </c>
      <c r="O8" s="20"/>
      <c r="P8" s="20"/>
      <c r="R8" s="36" t="s">
        <v>37</v>
      </c>
      <c r="S8" s="20"/>
      <c r="T8" s="20"/>
      <c r="V8" s="36" t="s">
        <v>37</v>
      </c>
      <c r="W8" s="20"/>
      <c r="X8" s="20"/>
      <c r="Z8" s="36" t="s">
        <v>37</v>
      </c>
      <c r="AA8" s="20"/>
      <c r="AB8" s="20"/>
      <c r="AD8" s="36" t="s">
        <v>37</v>
      </c>
      <c r="AE8" s="20"/>
      <c r="AF8" s="20"/>
      <c r="AH8" s="36" t="s">
        <v>37</v>
      </c>
      <c r="AI8" s="20"/>
      <c r="AJ8" s="20"/>
      <c r="AL8" s="36" t="s">
        <v>37</v>
      </c>
      <c r="AM8" s="20"/>
      <c r="AN8" s="20"/>
      <c r="AP8" s="36" t="s">
        <v>37</v>
      </c>
      <c r="AQ8" s="20"/>
      <c r="AR8" s="20"/>
      <c r="AT8" s="36" t="s">
        <v>37</v>
      </c>
      <c r="AU8" s="20"/>
      <c r="AV8" s="20"/>
    </row>
    <row r="9" spans="1:48" x14ac:dyDescent="0.25">
      <c r="A9" s="9"/>
      <c r="B9" s="36" t="s">
        <v>38</v>
      </c>
      <c r="C9" s="20"/>
      <c r="D9" s="20"/>
      <c r="F9" s="36" t="s">
        <v>38</v>
      </c>
      <c r="G9" s="20"/>
      <c r="H9" s="20"/>
      <c r="J9" s="36" t="s">
        <v>38</v>
      </c>
      <c r="K9" s="20"/>
      <c r="L9" s="20"/>
      <c r="N9" s="36" t="s">
        <v>38</v>
      </c>
      <c r="O9" s="20"/>
      <c r="P9" s="20"/>
      <c r="R9" s="36" t="s">
        <v>38</v>
      </c>
      <c r="S9" s="20"/>
      <c r="T9" s="20"/>
      <c r="V9" s="36" t="s">
        <v>38</v>
      </c>
      <c r="W9" s="20"/>
      <c r="X9" s="20"/>
      <c r="Z9" s="36" t="s">
        <v>38</v>
      </c>
      <c r="AA9" s="20"/>
      <c r="AB9" s="20"/>
      <c r="AD9" s="36" t="s">
        <v>38</v>
      </c>
      <c r="AE9" s="20"/>
      <c r="AF9" s="20"/>
      <c r="AH9" s="36" t="s">
        <v>38</v>
      </c>
      <c r="AI9" s="20"/>
      <c r="AJ9" s="20"/>
      <c r="AL9" s="36" t="s">
        <v>38</v>
      </c>
      <c r="AM9" s="20"/>
      <c r="AN9" s="20"/>
      <c r="AP9" s="36" t="s">
        <v>38</v>
      </c>
      <c r="AQ9" s="20"/>
      <c r="AR9" s="20"/>
      <c r="AT9" s="36" t="s">
        <v>38</v>
      </c>
      <c r="AU9" s="20"/>
      <c r="AV9" s="20"/>
    </row>
    <row r="10" spans="1:48" x14ac:dyDescent="0.25">
      <c r="A10" s="9"/>
      <c r="B10" s="36" t="s">
        <v>39</v>
      </c>
      <c r="C10" s="20"/>
      <c r="D10" s="20"/>
      <c r="F10" s="36" t="s">
        <v>39</v>
      </c>
      <c r="G10" s="20"/>
      <c r="H10" s="20"/>
      <c r="J10" s="36" t="s">
        <v>39</v>
      </c>
      <c r="K10" s="20"/>
      <c r="L10" s="20"/>
      <c r="N10" s="36" t="s">
        <v>39</v>
      </c>
      <c r="O10" s="20"/>
      <c r="P10" s="20"/>
      <c r="R10" s="36" t="s">
        <v>39</v>
      </c>
      <c r="S10" s="20"/>
      <c r="T10" s="20"/>
      <c r="V10" s="36" t="s">
        <v>39</v>
      </c>
      <c r="W10" s="20"/>
      <c r="X10" s="20"/>
      <c r="Z10" s="36" t="s">
        <v>39</v>
      </c>
      <c r="AA10" s="20"/>
      <c r="AB10" s="20"/>
      <c r="AD10" s="36" t="s">
        <v>39</v>
      </c>
      <c r="AE10" s="20"/>
      <c r="AF10" s="20"/>
      <c r="AH10" s="36" t="s">
        <v>39</v>
      </c>
      <c r="AI10" s="20"/>
      <c r="AJ10" s="20"/>
      <c r="AL10" s="36" t="s">
        <v>39</v>
      </c>
      <c r="AM10" s="20"/>
      <c r="AN10" s="20"/>
      <c r="AP10" s="36" t="s">
        <v>39</v>
      </c>
      <c r="AQ10" s="20"/>
      <c r="AR10" s="20"/>
      <c r="AT10" s="36" t="s">
        <v>39</v>
      </c>
      <c r="AU10" s="20"/>
      <c r="AV10" s="20"/>
    </row>
    <row r="11" spans="1:48" x14ac:dyDescent="0.25">
      <c r="A11" s="9"/>
      <c r="B11" s="38"/>
      <c r="C11" s="16"/>
      <c r="D11" s="39"/>
      <c r="F11" s="38"/>
      <c r="G11" s="16"/>
      <c r="H11" s="39"/>
      <c r="J11" s="38"/>
      <c r="K11" s="16"/>
      <c r="L11" s="39"/>
      <c r="N11" s="38"/>
      <c r="O11" s="16"/>
      <c r="P11" s="39"/>
      <c r="R11" s="38"/>
      <c r="S11" s="16"/>
      <c r="T11" s="39"/>
      <c r="V11" s="38"/>
      <c r="W11" s="16"/>
      <c r="X11" s="39"/>
      <c r="Z11" s="38"/>
      <c r="AA11" s="16"/>
      <c r="AB11" s="39"/>
      <c r="AD11" s="38"/>
      <c r="AE11" s="16"/>
      <c r="AF11" s="39"/>
      <c r="AH11" s="38"/>
      <c r="AI11" s="16"/>
      <c r="AJ11" s="39"/>
      <c r="AL11" s="38"/>
      <c r="AM11" s="16"/>
      <c r="AN11" s="39"/>
      <c r="AP11" s="38"/>
      <c r="AQ11" s="16"/>
      <c r="AR11" s="39"/>
      <c r="AT11" s="38"/>
      <c r="AU11" s="16"/>
      <c r="AV11" s="39"/>
    </row>
    <row r="12" spans="1:48" x14ac:dyDescent="0.25">
      <c r="A12" s="9"/>
      <c r="B12" s="38"/>
      <c r="C12" s="50" t="s">
        <v>40</v>
      </c>
      <c r="D12" s="49" t="s">
        <v>41</v>
      </c>
      <c r="F12" s="38"/>
      <c r="G12" s="50" t="s">
        <v>40</v>
      </c>
      <c r="H12" s="49" t="s">
        <v>41</v>
      </c>
      <c r="J12" s="38"/>
      <c r="K12" s="50" t="s">
        <v>40</v>
      </c>
      <c r="L12" s="49" t="s">
        <v>41</v>
      </c>
      <c r="N12" s="38"/>
      <c r="O12" s="50" t="s">
        <v>40</v>
      </c>
      <c r="P12" s="49" t="s">
        <v>41</v>
      </c>
      <c r="R12" s="38"/>
      <c r="S12" s="50" t="s">
        <v>40</v>
      </c>
      <c r="T12" s="49" t="s">
        <v>41</v>
      </c>
      <c r="V12" s="38"/>
      <c r="W12" s="50" t="s">
        <v>40</v>
      </c>
      <c r="X12" s="49" t="s">
        <v>41</v>
      </c>
      <c r="Z12" s="38"/>
      <c r="AA12" s="50" t="s">
        <v>40</v>
      </c>
      <c r="AB12" s="49" t="s">
        <v>41</v>
      </c>
      <c r="AD12" s="38"/>
      <c r="AE12" s="50" t="s">
        <v>40</v>
      </c>
      <c r="AF12" s="49" t="s">
        <v>41</v>
      </c>
      <c r="AH12" s="38"/>
      <c r="AI12" s="50" t="s">
        <v>40</v>
      </c>
      <c r="AJ12" s="49" t="s">
        <v>41</v>
      </c>
      <c r="AL12" s="38"/>
      <c r="AM12" s="50" t="s">
        <v>40</v>
      </c>
      <c r="AN12" s="49" t="s">
        <v>41</v>
      </c>
      <c r="AP12" s="38"/>
      <c r="AQ12" s="50" t="s">
        <v>40</v>
      </c>
      <c r="AR12" s="49" t="s">
        <v>41</v>
      </c>
      <c r="AT12" s="38"/>
      <c r="AU12" s="50" t="s">
        <v>40</v>
      </c>
      <c r="AV12" s="49" t="s">
        <v>41</v>
      </c>
    </row>
    <row r="13" spans="1:48" x14ac:dyDescent="0.25">
      <c r="A13" s="9"/>
      <c r="B13" s="36" t="s">
        <v>42</v>
      </c>
      <c r="C13" s="20"/>
      <c r="D13" s="20"/>
      <c r="F13" s="36" t="s">
        <v>42</v>
      </c>
      <c r="G13" s="20"/>
      <c r="H13" s="20"/>
      <c r="J13" s="36" t="s">
        <v>42</v>
      </c>
      <c r="K13" s="20"/>
      <c r="L13" s="20"/>
      <c r="N13" s="36" t="s">
        <v>42</v>
      </c>
      <c r="O13" s="20"/>
      <c r="P13" s="20"/>
      <c r="R13" s="36" t="s">
        <v>42</v>
      </c>
      <c r="S13" s="20"/>
      <c r="T13" s="20"/>
      <c r="V13" s="36" t="s">
        <v>42</v>
      </c>
      <c r="W13" s="20"/>
      <c r="X13" s="20"/>
      <c r="Z13" s="36" t="s">
        <v>42</v>
      </c>
      <c r="AA13" s="20"/>
      <c r="AB13" s="20"/>
      <c r="AD13" s="36" t="s">
        <v>42</v>
      </c>
      <c r="AE13" s="20"/>
      <c r="AF13" s="20"/>
      <c r="AH13" s="36" t="s">
        <v>42</v>
      </c>
      <c r="AI13" s="20"/>
      <c r="AJ13" s="20"/>
      <c r="AL13" s="36" t="s">
        <v>42</v>
      </c>
      <c r="AM13" s="20"/>
      <c r="AN13" s="20"/>
      <c r="AP13" s="36" t="s">
        <v>42</v>
      </c>
      <c r="AQ13" s="20"/>
      <c r="AR13" s="20"/>
      <c r="AT13" s="36" t="s">
        <v>42</v>
      </c>
      <c r="AU13" s="20"/>
      <c r="AV13" s="20"/>
    </row>
    <row r="14" spans="1:48" x14ac:dyDescent="0.25">
      <c r="A14" s="9"/>
      <c r="B14" s="36" t="s">
        <v>43</v>
      </c>
      <c r="C14" s="20"/>
      <c r="D14" s="20"/>
      <c r="F14" s="36" t="s">
        <v>43</v>
      </c>
      <c r="G14" s="20"/>
      <c r="H14" s="20"/>
      <c r="J14" s="36" t="s">
        <v>43</v>
      </c>
      <c r="K14" s="20"/>
      <c r="L14" s="20"/>
      <c r="N14" s="36" t="s">
        <v>43</v>
      </c>
      <c r="O14" s="20"/>
      <c r="P14" s="20"/>
      <c r="R14" s="36" t="s">
        <v>43</v>
      </c>
      <c r="S14" s="20"/>
      <c r="T14" s="20"/>
      <c r="V14" s="36" t="s">
        <v>43</v>
      </c>
      <c r="W14" s="20"/>
      <c r="X14" s="20"/>
      <c r="Z14" s="36" t="s">
        <v>43</v>
      </c>
      <c r="AA14" s="20"/>
      <c r="AB14" s="20"/>
      <c r="AD14" s="36" t="s">
        <v>43</v>
      </c>
      <c r="AE14" s="20"/>
      <c r="AF14" s="20"/>
      <c r="AH14" s="36" t="s">
        <v>43</v>
      </c>
      <c r="AI14" s="20"/>
      <c r="AJ14" s="20"/>
      <c r="AL14" s="36" t="s">
        <v>43</v>
      </c>
      <c r="AM14" s="20"/>
      <c r="AN14" s="20"/>
      <c r="AP14" s="36" t="s">
        <v>43</v>
      </c>
      <c r="AQ14" s="20"/>
      <c r="AR14" s="20"/>
      <c r="AT14" s="36" t="s">
        <v>43</v>
      </c>
      <c r="AU14" s="20"/>
      <c r="AV14" s="20"/>
    </row>
    <row r="15" spans="1:48" x14ac:dyDescent="0.25">
      <c r="A15" s="9"/>
      <c r="B15" s="38"/>
      <c r="C15" s="16"/>
      <c r="D15" s="39"/>
      <c r="F15" s="38"/>
      <c r="G15" s="16"/>
      <c r="H15" s="39"/>
      <c r="J15" s="38"/>
      <c r="K15" s="16"/>
      <c r="L15" s="39"/>
      <c r="N15" s="38"/>
      <c r="O15" s="16"/>
      <c r="P15" s="39"/>
      <c r="R15" s="38"/>
      <c r="S15" s="16"/>
      <c r="T15" s="39"/>
      <c r="V15" s="38"/>
      <c r="W15" s="16"/>
      <c r="X15" s="39"/>
      <c r="Z15" s="38"/>
      <c r="AA15" s="16"/>
      <c r="AB15" s="39"/>
      <c r="AD15" s="38"/>
      <c r="AE15" s="16"/>
      <c r="AF15" s="39"/>
      <c r="AH15" s="38"/>
      <c r="AI15" s="16"/>
      <c r="AJ15" s="39"/>
      <c r="AL15" s="38"/>
      <c r="AM15" s="16"/>
      <c r="AN15" s="39"/>
      <c r="AP15" s="38"/>
      <c r="AQ15" s="16"/>
      <c r="AR15" s="39"/>
      <c r="AT15" s="38"/>
      <c r="AU15" s="16"/>
      <c r="AV15" s="39"/>
    </row>
    <row r="16" spans="1:48" x14ac:dyDescent="0.25">
      <c r="A16" s="9"/>
      <c r="B16" s="38"/>
      <c r="C16" s="50" t="s">
        <v>40</v>
      </c>
      <c r="D16" s="49" t="s">
        <v>41</v>
      </c>
      <c r="F16" s="38"/>
      <c r="G16" s="50" t="s">
        <v>40</v>
      </c>
      <c r="H16" s="49" t="s">
        <v>41</v>
      </c>
      <c r="J16" s="38"/>
      <c r="K16" s="50" t="s">
        <v>40</v>
      </c>
      <c r="L16" s="49" t="s">
        <v>41</v>
      </c>
      <c r="N16" s="38"/>
      <c r="O16" s="50" t="s">
        <v>40</v>
      </c>
      <c r="P16" s="49" t="s">
        <v>41</v>
      </c>
      <c r="R16" s="38"/>
      <c r="S16" s="50" t="s">
        <v>40</v>
      </c>
      <c r="T16" s="49" t="s">
        <v>41</v>
      </c>
      <c r="V16" s="38"/>
      <c r="W16" s="50" t="s">
        <v>40</v>
      </c>
      <c r="X16" s="49" t="s">
        <v>41</v>
      </c>
      <c r="Z16" s="38"/>
      <c r="AA16" s="50" t="s">
        <v>40</v>
      </c>
      <c r="AB16" s="49" t="s">
        <v>41</v>
      </c>
      <c r="AD16" s="38"/>
      <c r="AE16" s="50" t="s">
        <v>40</v>
      </c>
      <c r="AF16" s="49" t="s">
        <v>41</v>
      </c>
      <c r="AH16" s="38"/>
      <c r="AI16" s="50" t="s">
        <v>40</v>
      </c>
      <c r="AJ16" s="49" t="s">
        <v>41</v>
      </c>
      <c r="AL16" s="38"/>
      <c r="AM16" s="50" t="s">
        <v>40</v>
      </c>
      <c r="AN16" s="49" t="s">
        <v>41</v>
      </c>
      <c r="AP16" s="38"/>
      <c r="AQ16" s="50" t="s">
        <v>40</v>
      </c>
      <c r="AR16" s="49" t="s">
        <v>41</v>
      </c>
      <c r="AT16" s="38"/>
      <c r="AU16" s="50" t="s">
        <v>40</v>
      </c>
      <c r="AV16" s="49" t="s">
        <v>41</v>
      </c>
    </row>
    <row r="17" spans="1:48" x14ac:dyDescent="0.25">
      <c r="A17" s="9"/>
      <c r="B17" s="36" t="s">
        <v>44</v>
      </c>
      <c r="C17" s="20"/>
      <c r="D17" s="20"/>
      <c r="F17" s="36" t="s">
        <v>44</v>
      </c>
      <c r="G17" s="20"/>
      <c r="H17" s="20"/>
      <c r="J17" s="36" t="s">
        <v>44</v>
      </c>
      <c r="K17" s="20"/>
      <c r="L17" s="20"/>
      <c r="N17" s="36" t="s">
        <v>44</v>
      </c>
      <c r="O17" s="20"/>
      <c r="P17" s="20"/>
      <c r="R17" s="36" t="s">
        <v>44</v>
      </c>
      <c r="S17" s="20"/>
      <c r="T17" s="20"/>
      <c r="V17" s="36" t="s">
        <v>44</v>
      </c>
      <c r="W17" s="20"/>
      <c r="X17" s="20"/>
      <c r="Z17" s="36" t="s">
        <v>44</v>
      </c>
      <c r="AA17" s="20"/>
      <c r="AB17" s="20"/>
      <c r="AD17" s="36" t="s">
        <v>44</v>
      </c>
      <c r="AE17" s="20"/>
      <c r="AF17" s="20"/>
      <c r="AH17" s="36" t="s">
        <v>44</v>
      </c>
      <c r="AI17" s="20"/>
      <c r="AJ17" s="20"/>
      <c r="AL17" s="36" t="s">
        <v>44</v>
      </c>
      <c r="AM17" s="20"/>
      <c r="AN17" s="20"/>
      <c r="AP17" s="36" t="s">
        <v>44</v>
      </c>
      <c r="AQ17" s="20"/>
      <c r="AR17" s="20"/>
      <c r="AT17" s="36" t="s">
        <v>44</v>
      </c>
      <c r="AU17" s="20"/>
      <c r="AV17" s="20"/>
    </row>
    <row r="18" spans="1:48" x14ac:dyDescent="0.25">
      <c r="A18" s="9"/>
      <c r="B18" s="38"/>
      <c r="C18" s="16"/>
      <c r="D18" s="39"/>
      <c r="F18" s="38"/>
      <c r="G18" s="16"/>
      <c r="H18" s="39"/>
      <c r="J18" s="38"/>
      <c r="K18" s="16"/>
      <c r="L18" s="39"/>
      <c r="N18" s="38"/>
      <c r="O18" s="16"/>
      <c r="P18" s="39"/>
      <c r="R18" s="38"/>
      <c r="S18" s="16"/>
      <c r="T18" s="39"/>
      <c r="V18" s="38"/>
      <c r="W18" s="16"/>
      <c r="X18" s="39"/>
      <c r="Z18" s="38"/>
      <c r="AA18" s="16"/>
      <c r="AB18" s="39"/>
      <c r="AD18" s="38"/>
      <c r="AE18" s="16"/>
      <c r="AF18" s="39"/>
      <c r="AH18" s="38"/>
      <c r="AI18" s="16"/>
      <c r="AJ18" s="39"/>
      <c r="AL18" s="38"/>
      <c r="AM18" s="16"/>
      <c r="AN18" s="39"/>
      <c r="AP18" s="38"/>
      <c r="AQ18" s="16"/>
      <c r="AR18" s="39"/>
      <c r="AT18" s="38"/>
      <c r="AU18" s="16"/>
      <c r="AV18" s="39"/>
    </row>
    <row r="19" spans="1:48" x14ac:dyDescent="0.25">
      <c r="A19" s="9"/>
      <c r="B19" s="72" t="s">
        <v>45</v>
      </c>
      <c r="C19" s="33" t="s">
        <v>14</v>
      </c>
      <c r="D19" s="34" t="s">
        <v>46</v>
      </c>
      <c r="F19" s="72" t="s">
        <v>45</v>
      </c>
      <c r="G19" s="33" t="s">
        <v>14</v>
      </c>
      <c r="H19" s="34" t="s">
        <v>46</v>
      </c>
      <c r="J19" s="72" t="s">
        <v>45</v>
      </c>
      <c r="K19" s="33" t="s">
        <v>14</v>
      </c>
      <c r="L19" s="34" t="s">
        <v>46</v>
      </c>
      <c r="N19" s="72" t="s">
        <v>45</v>
      </c>
      <c r="O19" s="33" t="s">
        <v>14</v>
      </c>
      <c r="P19" s="34" t="s">
        <v>46</v>
      </c>
      <c r="R19" s="72" t="s">
        <v>45</v>
      </c>
      <c r="S19" s="33" t="s">
        <v>14</v>
      </c>
      <c r="T19" s="34" t="s">
        <v>46</v>
      </c>
      <c r="V19" s="72" t="s">
        <v>45</v>
      </c>
      <c r="W19" s="33" t="s">
        <v>14</v>
      </c>
      <c r="X19" s="34" t="s">
        <v>46</v>
      </c>
      <c r="Z19" s="72" t="s">
        <v>45</v>
      </c>
      <c r="AA19" s="33" t="s">
        <v>14</v>
      </c>
      <c r="AB19" s="34" t="s">
        <v>46</v>
      </c>
      <c r="AD19" s="72" t="s">
        <v>45</v>
      </c>
      <c r="AE19" s="33" t="s">
        <v>14</v>
      </c>
      <c r="AF19" s="34" t="s">
        <v>46</v>
      </c>
      <c r="AH19" s="72" t="s">
        <v>45</v>
      </c>
      <c r="AI19" s="33" t="s">
        <v>14</v>
      </c>
      <c r="AJ19" s="34" t="s">
        <v>46</v>
      </c>
      <c r="AL19" s="72" t="s">
        <v>45</v>
      </c>
      <c r="AM19" s="33" t="s">
        <v>14</v>
      </c>
      <c r="AN19" s="34" t="s">
        <v>46</v>
      </c>
      <c r="AP19" s="72" t="s">
        <v>45</v>
      </c>
      <c r="AQ19" s="33" t="s">
        <v>14</v>
      </c>
      <c r="AR19" s="34" t="s">
        <v>46</v>
      </c>
      <c r="AT19" s="72" t="s">
        <v>45</v>
      </c>
      <c r="AU19" s="33" t="s">
        <v>14</v>
      </c>
      <c r="AV19" s="34" t="s">
        <v>46</v>
      </c>
    </row>
    <row r="20" spans="1:48" x14ac:dyDescent="0.25">
      <c r="A20" s="9"/>
      <c r="B20" s="38"/>
      <c r="C20" s="17" t="str">
        <f>+C28</f>
        <v>-----</v>
      </c>
      <c r="D20" s="71" t="str" cm="1">
        <f t="array" ref="D20">IF(ISBLANK(D17),"-----",_xlfn.IFS(C28&lt;1,B40,C28&gt;20,B51,OR(C28&gt;=1,C28&lt;=20),VLOOKUP(C$28,$A$41:$B$50,2,TRUE)))</f>
        <v>-----</v>
      </c>
      <c r="F20" s="38"/>
      <c r="G20" s="17" t="str">
        <f>+G28</f>
        <v>-----</v>
      </c>
      <c r="H20" s="71" t="str" cm="1">
        <f t="array" ref="H20">IF(ISBLANK(H17),"-----",_xlfn.IFS(G28&lt;1,B40,G28&gt;20,B51,OR(G28&gt;=1,G28&lt;=20),VLOOKUP(G$28,$A$41:$B$50,2,TRUE)))</f>
        <v>-----</v>
      </c>
      <c r="J20" s="38"/>
      <c r="K20" s="17" t="str">
        <f>+K28</f>
        <v>-----</v>
      </c>
      <c r="L20" s="71" t="str" cm="1">
        <f t="array" ref="L20">IF(ISBLANK(L17),"-----",_xlfn.IFS(K28&lt;1,B40,K28&gt;20,B51,OR(K28&gt;=1,K28&lt;=20),VLOOKUP(K$28,$A$41:$B$50,2,TRUE)))</f>
        <v>-----</v>
      </c>
      <c r="N20" s="38"/>
      <c r="O20" s="17" t="str">
        <f>+O28</f>
        <v>-----</v>
      </c>
      <c r="P20" s="71" t="str" cm="1">
        <f t="array" ref="P20">IF(ISBLANK(P17),"-----",_xlfn.IFS(O28&lt;1,B40,O28&gt;20,B51,OR(O28&gt;=1,O28&lt;=20),VLOOKUP(O$28,$A$41:$B$50,2,TRUE)))</f>
        <v>-----</v>
      </c>
      <c r="R20" s="38"/>
      <c r="S20" s="17" t="str">
        <f>+S28</f>
        <v>-----</v>
      </c>
      <c r="T20" s="71" t="str" cm="1">
        <f t="array" ref="T20">IF(ISBLANK(T17),"-----",_xlfn.IFS(S28&lt;1,B40,S28&gt;20,B51,OR(S28&gt;=1,S28&lt;=20),VLOOKUP(S$28,$A$41:$B$50,2,TRUE)))</f>
        <v>-----</v>
      </c>
      <c r="V20" s="38"/>
      <c r="W20" s="17" t="str">
        <f>+W28</f>
        <v>-----</v>
      </c>
      <c r="X20" s="71" t="str" cm="1">
        <f t="array" ref="X20">IF(ISBLANK(X17),"-----",_xlfn.IFS(W28&lt;1,B40,W28&gt;20,B51,OR(W28&gt;=1,W28&lt;=20),VLOOKUP(W$28,$A$41:$B$50,2,TRUE)))</f>
        <v>-----</v>
      </c>
      <c r="Z20" s="38"/>
      <c r="AA20" s="17" t="str">
        <f>+AA28</f>
        <v>-----</v>
      </c>
      <c r="AB20" s="71" t="str" cm="1">
        <f t="array" ref="AB20">IF(ISBLANK(AB17),"-----",_xlfn.IFS(AA28&lt;1,B40,AA28&gt;20,B51,OR(AA28&gt;=1,AA28&lt;=20),VLOOKUP(AA$28,$A$41:$B$50,2,TRUE)))</f>
        <v>-----</v>
      </c>
      <c r="AD20" s="38"/>
      <c r="AE20" s="17" t="str">
        <f>+AE28</f>
        <v>-----</v>
      </c>
      <c r="AF20" s="71" t="str" cm="1">
        <f t="array" ref="AF20">IF(ISBLANK(AF17),"-----",_xlfn.IFS(AE28&lt;1,B40,AE28&gt;20,B51,OR(AE28&gt;=1,AE28&lt;=20),VLOOKUP(AE$28,$A$41:$B$50,2,TRUE)))</f>
        <v>-----</v>
      </c>
      <c r="AH20" s="38"/>
      <c r="AI20" s="17" t="str">
        <f>+AI28</f>
        <v>-----</v>
      </c>
      <c r="AJ20" s="71" t="str" cm="1">
        <f t="array" ref="AJ20">IF(ISBLANK(AJ17),"-----",_xlfn.IFS(AI28&lt;1,B40,AI28&gt;20,B51,OR(AI28&gt;=1,AI28&lt;=20),VLOOKUP(AI$28,$A$41:$B$50,2,TRUE)))</f>
        <v>-----</v>
      </c>
      <c r="AL20" s="38"/>
      <c r="AM20" s="17" t="str">
        <f>+AM28</f>
        <v>-----</v>
      </c>
      <c r="AN20" s="71" t="str" cm="1">
        <f t="array" ref="AN20">IF(ISBLANK(AN17),"-----",_xlfn.IFS(AM28&lt;1,B40,AM28&gt;20,B51,OR(AM28&gt;=1,AM28&lt;=20),VLOOKUP(AM$28,$A$41:$B$50,2,TRUE)))</f>
        <v>-----</v>
      </c>
      <c r="AP20" s="38"/>
      <c r="AQ20" s="17" t="str">
        <f>+AQ28</f>
        <v>-----</v>
      </c>
      <c r="AR20" s="71" t="str" cm="1">
        <f t="array" ref="AR20">IF(ISBLANK(AR17),"-----",_xlfn.IFS(AQ28&lt;1,B40,AQ28&gt;20,B51,OR(AQ28&gt;=1,AQ28&lt;=20),VLOOKUP(AQ$28,$A$41:$B$50,2,TRUE)))</f>
        <v>-----</v>
      </c>
      <c r="AT20" s="38"/>
      <c r="AU20" s="17" t="str">
        <f>+AU28</f>
        <v>-----</v>
      </c>
      <c r="AV20" s="71" t="str" cm="1">
        <f t="array" ref="AV20">IF(ISBLANK(AV17),"-----",_xlfn.IFS(AU28&lt;1,B40,AU28&gt;20,B51,OR(AU28&gt;=1,AU28&lt;=20),VLOOKUP(AU$28,$A$41:$B$50,2,TRUE)))</f>
        <v>-----</v>
      </c>
    </row>
    <row r="21" spans="1:48" x14ac:dyDescent="0.25">
      <c r="A21" s="9"/>
      <c r="B21" s="38"/>
      <c r="C21" s="17"/>
      <c r="D21" s="71"/>
      <c r="F21" s="38"/>
      <c r="G21" s="17"/>
      <c r="H21" s="71"/>
      <c r="J21" s="38"/>
      <c r="K21" s="17"/>
      <c r="L21" s="71"/>
      <c r="N21" s="38"/>
      <c r="O21" s="17"/>
      <c r="P21" s="71"/>
      <c r="R21" s="38"/>
      <c r="S21" s="17"/>
      <c r="T21" s="71"/>
      <c r="V21" s="38"/>
      <c r="W21" s="17"/>
      <c r="X21" s="71"/>
      <c r="Z21" s="38"/>
      <c r="AA21" s="17"/>
      <c r="AB21" s="71"/>
      <c r="AD21" s="38"/>
      <c r="AE21" s="17"/>
      <c r="AF21" s="71"/>
      <c r="AH21" s="38"/>
      <c r="AI21" s="17"/>
      <c r="AJ21" s="71"/>
      <c r="AL21" s="38"/>
      <c r="AM21" s="17"/>
      <c r="AN21" s="71"/>
      <c r="AP21" s="38"/>
      <c r="AQ21" s="17"/>
      <c r="AR21" s="71"/>
      <c r="AT21" s="38"/>
      <c r="AU21" s="17"/>
      <c r="AV21" s="71"/>
    </row>
    <row r="22" spans="1:48" ht="30" x14ac:dyDescent="0.25">
      <c r="B22" s="37" t="s">
        <v>47</v>
      </c>
      <c r="C22" s="52" t="str">
        <f>IF(ISBLANK(D8),"-----",AVERAGE(C$8:C$10)/AVERAGE(D$8:D$10))</f>
        <v>-----</v>
      </c>
      <c r="D22" s="39"/>
      <c r="F22" s="37" t="s">
        <v>47</v>
      </c>
      <c r="G22" s="52" t="str">
        <f>IF(ISBLANK(H8),"-----",AVERAGE(G$8:G$10)/AVERAGE(H$8:H$10))</f>
        <v>-----</v>
      </c>
      <c r="H22" s="39"/>
      <c r="J22" s="37" t="s">
        <v>47</v>
      </c>
      <c r="K22" s="52" t="str">
        <f>IF(ISBLANK(L8),"-----",AVERAGE(K$8:K$10)/AVERAGE(L$8:L$10))</f>
        <v>-----</v>
      </c>
      <c r="L22" s="39"/>
      <c r="N22" s="37" t="s">
        <v>47</v>
      </c>
      <c r="O22" s="52" t="str">
        <f>IF(ISBLANK(P8),"-----",AVERAGE(O$8:O$10)/AVERAGE(P$8:P$10))</f>
        <v>-----</v>
      </c>
      <c r="P22" s="39"/>
      <c r="R22" s="37" t="s">
        <v>47</v>
      </c>
      <c r="S22" s="52" t="str">
        <f>IF(ISBLANK(T8),"-----",AVERAGE(S$8:S$10)/AVERAGE(T$8:T$10))</f>
        <v>-----</v>
      </c>
      <c r="T22" s="39"/>
      <c r="V22" s="37" t="s">
        <v>47</v>
      </c>
      <c r="W22" s="52" t="str">
        <f>IF(ISBLANK(X8),"-----",AVERAGE(W$8:W$10)/AVERAGE(X$8:X$10))</f>
        <v>-----</v>
      </c>
      <c r="X22" s="39"/>
      <c r="Z22" s="37" t="s">
        <v>47</v>
      </c>
      <c r="AA22" s="52" t="str">
        <f>IF(ISBLANK(AB8),"-----",AVERAGE(AA$8:AA$10)/AVERAGE(AB$8:AB$10))</f>
        <v>-----</v>
      </c>
      <c r="AB22" s="39"/>
      <c r="AD22" s="37" t="s">
        <v>47</v>
      </c>
      <c r="AE22" s="52" t="str">
        <f>IF(ISBLANK(AF8),"-----",AVERAGE(AE$8:AE$10)/AVERAGE(AF$8:AF$10))</f>
        <v>-----</v>
      </c>
      <c r="AF22" s="39"/>
      <c r="AH22" s="37" t="s">
        <v>47</v>
      </c>
      <c r="AI22" s="52" t="str">
        <f>IF(ISBLANK(AJ8),"-----",AVERAGE(AI$8:AI$10)/AVERAGE(AJ$8:AJ$10))</f>
        <v>-----</v>
      </c>
      <c r="AJ22" s="39"/>
      <c r="AL22" s="37" t="s">
        <v>47</v>
      </c>
      <c r="AM22" s="52" t="str">
        <f>IF(ISBLANK(AN8),"-----",AVERAGE(AM$8:AM$10)/AVERAGE(AN$8:AN$10))</f>
        <v>-----</v>
      </c>
      <c r="AN22" s="39"/>
      <c r="AP22" s="37" t="s">
        <v>47</v>
      </c>
      <c r="AQ22" s="52" t="str">
        <f>IF(ISBLANK(AR8),"-----",AVERAGE(AQ$8:AQ$10)/AVERAGE(AR$8:AR$10))</f>
        <v>-----</v>
      </c>
      <c r="AR22" s="39"/>
      <c r="AT22" s="37" t="s">
        <v>47</v>
      </c>
      <c r="AU22" s="52" t="str">
        <f>IF(ISBLANK(AV8),"-----",AVERAGE(AU$8:AU$10)/AVERAGE(AV$8:AV$10))</f>
        <v>-----</v>
      </c>
      <c r="AV22" s="39"/>
    </row>
    <row r="23" spans="1:48" x14ac:dyDescent="0.25">
      <c r="A23" s="9"/>
      <c r="B23" s="38"/>
      <c r="C23" s="16"/>
      <c r="D23" s="39"/>
      <c r="F23" s="38"/>
      <c r="G23" s="16"/>
      <c r="H23" s="39"/>
      <c r="J23" s="38"/>
      <c r="K23" s="16"/>
      <c r="L23" s="39"/>
      <c r="N23" s="38"/>
      <c r="O23" s="16"/>
      <c r="P23" s="39"/>
      <c r="R23" s="38"/>
      <c r="S23" s="16"/>
      <c r="T23" s="39"/>
      <c r="V23" s="38"/>
      <c r="W23" s="16"/>
      <c r="X23" s="39"/>
      <c r="Z23" s="38"/>
      <c r="AA23" s="16"/>
      <c r="AB23" s="39"/>
      <c r="AD23" s="38"/>
      <c r="AE23" s="16"/>
      <c r="AF23" s="39"/>
      <c r="AH23" s="38"/>
      <c r="AI23" s="16"/>
      <c r="AJ23" s="39"/>
      <c r="AL23" s="38"/>
      <c r="AM23" s="16"/>
      <c r="AN23" s="39"/>
      <c r="AP23" s="38"/>
      <c r="AQ23" s="16"/>
      <c r="AR23" s="39"/>
      <c r="AT23" s="38"/>
      <c r="AU23" s="16"/>
      <c r="AV23" s="39"/>
    </row>
    <row r="24" spans="1:48" x14ac:dyDescent="0.25">
      <c r="B24" s="53" t="s">
        <v>48</v>
      </c>
      <c r="C24" s="17" t="str">
        <f>IF(ISBLANK(D8),"-----",D$20*C$22)</f>
        <v>-----</v>
      </c>
      <c r="D24" s="5" t="s">
        <v>49</v>
      </c>
      <c r="F24" s="53" t="s">
        <v>48</v>
      </c>
      <c r="G24" s="17" t="str">
        <f>IF(ISBLANK(H8),"-----",H$20*G$22)</f>
        <v>-----</v>
      </c>
      <c r="H24" s="5" t="s">
        <v>49</v>
      </c>
      <c r="J24" s="53" t="s">
        <v>48</v>
      </c>
      <c r="K24" s="17" t="str">
        <f>IF(ISBLANK(L8),"-----",L$20*K$22)</f>
        <v>-----</v>
      </c>
      <c r="L24" s="5" t="s">
        <v>49</v>
      </c>
      <c r="N24" s="53" t="s">
        <v>48</v>
      </c>
      <c r="O24" s="17" t="str">
        <f>IF(ISBLANK(P8),"-----",P$20*O$22)</f>
        <v>-----</v>
      </c>
      <c r="P24" s="5" t="s">
        <v>49</v>
      </c>
      <c r="R24" s="53" t="s">
        <v>48</v>
      </c>
      <c r="S24" s="17" t="str">
        <f>IF(ISBLANK(T8),"-----",T$20*S$22)</f>
        <v>-----</v>
      </c>
      <c r="T24" s="5" t="s">
        <v>49</v>
      </c>
      <c r="V24" s="53" t="s">
        <v>48</v>
      </c>
      <c r="W24" s="17" t="str">
        <f>IF(ISBLANK(X8),"-----",X$20*W$22)</f>
        <v>-----</v>
      </c>
      <c r="X24" s="5" t="s">
        <v>49</v>
      </c>
      <c r="Z24" s="53" t="s">
        <v>48</v>
      </c>
      <c r="AA24" s="17" t="str">
        <f>IF(ISBLANK(AB8),"-----",AB$20*AA$22)</f>
        <v>-----</v>
      </c>
      <c r="AB24" s="5" t="s">
        <v>49</v>
      </c>
      <c r="AD24" s="53" t="s">
        <v>48</v>
      </c>
      <c r="AE24" s="17" t="str">
        <f>IF(ISBLANK(AF8),"-----",AF$20*AE$22)</f>
        <v>-----</v>
      </c>
      <c r="AF24" s="5" t="s">
        <v>49</v>
      </c>
      <c r="AH24" s="53" t="s">
        <v>48</v>
      </c>
      <c r="AI24" s="17" t="str">
        <f>IF(ISBLANK(AJ8),"-----",AJ$20*AI$22)</f>
        <v>-----</v>
      </c>
      <c r="AJ24" s="5" t="s">
        <v>49</v>
      </c>
      <c r="AL24" s="53" t="s">
        <v>48</v>
      </c>
      <c r="AM24" s="17" t="str">
        <f>IF(ISBLANK(AN8),"-----",AN$20*AM$22)</f>
        <v>-----</v>
      </c>
      <c r="AN24" s="5" t="s">
        <v>49</v>
      </c>
      <c r="AP24" s="53" t="s">
        <v>48</v>
      </c>
      <c r="AQ24" s="17" t="str">
        <f>IF(ISBLANK(AR8),"-----",AR$20*AQ$22)</f>
        <v>-----</v>
      </c>
      <c r="AR24" s="5" t="s">
        <v>49</v>
      </c>
      <c r="AT24" s="53" t="s">
        <v>48</v>
      </c>
      <c r="AU24" s="17" t="str">
        <f>IF(ISBLANK(AV8),"-----",AV$20*AU$22)</f>
        <v>-----</v>
      </c>
      <c r="AV24" s="5" t="s">
        <v>49</v>
      </c>
    </row>
    <row r="25" spans="1:48" x14ac:dyDescent="0.25">
      <c r="B25" s="54"/>
      <c r="C25" s="16"/>
      <c r="D25" s="39"/>
      <c r="F25" s="54"/>
      <c r="G25" s="16"/>
      <c r="H25" s="39"/>
      <c r="J25" s="54"/>
      <c r="K25" s="16"/>
      <c r="L25" s="39"/>
      <c r="N25" s="54"/>
      <c r="O25" s="16"/>
      <c r="P25" s="39"/>
      <c r="R25" s="54"/>
      <c r="S25" s="16"/>
      <c r="T25" s="39"/>
      <c r="V25" s="54"/>
      <c r="W25" s="16"/>
      <c r="X25" s="39"/>
      <c r="Z25" s="54"/>
      <c r="AA25" s="16"/>
      <c r="AB25" s="39"/>
      <c r="AD25" s="54"/>
      <c r="AE25" s="16"/>
      <c r="AF25" s="39"/>
      <c r="AH25" s="54"/>
      <c r="AI25" s="16"/>
      <c r="AJ25" s="39"/>
      <c r="AL25" s="54"/>
      <c r="AM25" s="16"/>
      <c r="AN25" s="39"/>
      <c r="AP25" s="54"/>
      <c r="AQ25" s="16"/>
      <c r="AR25" s="39"/>
      <c r="AT25" s="54"/>
      <c r="AU25" s="16"/>
      <c r="AV25" s="39"/>
    </row>
    <row r="26" spans="1:48" x14ac:dyDescent="0.25">
      <c r="B26" s="53" t="s">
        <v>50</v>
      </c>
      <c r="C26" s="17" t="str">
        <f>IF(ISBLANK(D13),"-----",AVERAGE(AVERAGE(C$13:D$13),AVERAGE(C$14:D$14)))</f>
        <v>-----</v>
      </c>
      <c r="D26" s="39" t="s">
        <v>24</v>
      </c>
      <c r="F26" s="53" t="s">
        <v>50</v>
      </c>
      <c r="G26" s="17" t="str">
        <f>IF(ISBLANK(H13),"-----",AVERAGE(AVERAGE(G$13:H$13),AVERAGE(G$14:H$14)))</f>
        <v>-----</v>
      </c>
      <c r="H26" s="39" t="s">
        <v>24</v>
      </c>
      <c r="J26" s="53" t="s">
        <v>50</v>
      </c>
      <c r="K26" s="17" t="str">
        <f>IF(ISBLANK(L13),"-----",AVERAGE(AVERAGE(K$13:L$13),AVERAGE(K$14:L$14)))</f>
        <v>-----</v>
      </c>
      <c r="L26" s="39" t="s">
        <v>24</v>
      </c>
      <c r="N26" s="53" t="s">
        <v>50</v>
      </c>
      <c r="O26" s="17" t="str">
        <f>IF(ISBLANK(P13),"-----",AVERAGE(AVERAGE(O$13:P$13),AVERAGE(O$14:P$14)))</f>
        <v>-----</v>
      </c>
      <c r="P26" s="39" t="s">
        <v>24</v>
      </c>
      <c r="R26" s="53" t="s">
        <v>50</v>
      </c>
      <c r="S26" s="17" t="str">
        <f>IF(ISBLANK(T13),"-----",AVERAGE(AVERAGE(S$13:T$13),AVERAGE(S$14:T$14)))</f>
        <v>-----</v>
      </c>
      <c r="T26" s="39" t="s">
        <v>24</v>
      </c>
      <c r="V26" s="53" t="s">
        <v>50</v>
      </c>
      <c r="W26" s="17" t="str">
        <f>IF(ISBLANK(X13),"-----",AVERAGE(AVERAGE(W$13:X$13),AVERAGE(W$14:X$14)))</f>
        <v>-----</v>
      </c>
      <c r="X26" s="39" t="s">
        <v>24</v>
      </c>
      <c r="Z26" s="53" t="s">
        <v>50</v>
      </c>
      <c r="AA26" s="17" t="str">
        <f>IF(ISBLANK(AB13),"-----",AVERAGE(AVERAGE(AA$13:AB$13),AVERAGE(AA$14:AB$14)))</f>
        <v>-----</v>
      </c>
      <c r="AB26" s="39" t="s">
        <v>24</v>
      </c>
      <c r="AD26" s="53" t="s">
        <v>50</v>
      </c>
      <c r="AE26" s="17" t="str">
        <f>IF(ISBLANK(AF13),"-----",AVERAGE(AVERAGE(AE$13:AF$13),AVERAGE(AE$14:AF$14)))</f>
        <v>-----</v>
      </c>
      <c r="AF26" s="39" t="s">
        <v>24</v>
      </c>
      <c r="AH26" s="53" t="s">
        <v>50</v>
      </c>
      <c r="AI26" s="17" t="str">
        <f>IF(ISBLANK(AJ13),"-----",AVERAGE(AVERAGE(AI$13:AJ$13),AVERAGE(AI$14:AJ$14)))</f>
        <v>-----</v>
      </c>
      <c r="AJ26" s="39" t="s">
        <v>24</v>
      </c>
      <c r="AL26" s="53" t="s">
        <v>50</v>
      </c>
      <c r="AM26" s="17" t="str">
        <f>IF(ISBLANK(AN13),"-----",AVERAGE(AVERAGE(AM$13:AN$13),AVERAGE(AM$14:AN$14)))</f>
        <v>-----</v>
      </c>
      <c r="AN26" s="39" t="s">
        <v>24</v>
      </c>
      <c r="AP26" s="53" t="s">
        <v>50</v>
      </c>
      <c r="AQ26" s="17" t="str">
        <f>IF(ISBLANK(AR13),"-----",AVERAGE(AVERAGE(AQ$13:AR$13),AVERAGE(AQ$14:AR$14)))</f>
        <v>-----</v>
      </c>
      <c r="AR26" s="39" t="s">
        <v>24</v>
      </c>
      <c r="AT26" s="53" t="s">
        <v>50</v>
      </c>
      <c r="AU26" s="17" t="str">
        <f>IF(ISBLANK(AV13),"-----",AVERAGE(AVERAGE(AU$13:AV$13),AVERAGE(AU$14:AV$14)))</f>
        <v>-----</v>
      </c>
      <c r="AV26" s="39" t="s">
        <v>24</v>
      </c>
    </row>
    <row r="27" spans="1:48" x14ac:dyDescent="0.25">
      <c r="B27" s="54"/>
      <c r="C27" s="16"/>
      <c r="D27" s="39"/>
      <c r="F27" s="54"/>
      <c r="G27" s="16"/>
      <c r="H27" s="39"/>
      <c r="J27" s="54"/>
      <c r="K27" s="16"/>
      <c r="L27" s="39"/>
      <c r="N27" s="54"/>
      <c r="O27" s="16"/>
      <c r="P27" s="39"/>
      <c r="R27" s="54"/>
      <c r="S27" s="16"/>
      <c r="T27" s="39"/>
      <c r="V27" s="54"/>
      <c r="W27" s="16"/>
      <c r="X27" s="39"/>
      <c r="Z27" s="54"/>
      <c r="AA27" s="16"/>
      <c r="AB27" s="39"/>
      <c r="AD27" s="54"/>
      <c r="AE27" s="16"/>
      <c r="AF27" s="39"/>
      <c r="AH27" s="54"/>
      <c r="AI27" s="16"/>
      <c r="AJ27" s="39"/>
      <c r="AL27" s="54"/>
      <c r="AM27" s="16"/>
      <c r="AN27" s="39"/>
      <c r="AP27" s="54"/>
      <c r="AQ27" s="16"/>
      <c r="AR27" s="39"/>
      <c r="AT27" s="54"/>
      <c r="AU27" s="16"/>
      <c r="AV27" s="39"/>
    </row>
    <row r="28" spans="1:48" x14ac:dyDescent="0.25">
      <c r="B28" s="53" t="s">
        <v>44</v>
      </c>
      <c r="C28" s="17" t="str">
        <f>IF(ISBLANK(D17),"-----",AVERAGE(C$17:D$17))</f>
        <v>-----</v>
      </c>
      <c r="D28" s="39" t="s">
        <v>24</v>
      </c>
      <c r="F28" s="53" t="s">
        <v>44</v>
      </c>
      <c r="G28" s="17" t="str">
        <f>IF(ISBLANK(H17),"-----",AVERAGE(G$17:H$17))</f>
        <v>-----</v>
      </c>
      <c r="H28" s="39" t="s">
        <v>24</v>
      </c>
      <c r="J28" s="53" t="s">
        <v>44</v>
      </c>
      <c r="K28" s="17" t="str">
        <f>IF(ISBLANK(L17),"-----",AVERAGE(K$17:L$17))</f>
        <v>-----</v>
      </c>
      <c r="L28" s="39" t="s">
        <v>24</v>
      </c>
      <c r="N28" s="53" t="s">
        <v>44</v>
      </c>
      <c r="O28" s="17" t="str">
        <f>IF(ISBLANK(P17),"-----",AVERAGE(O$17:P$17))</f>
        <v>-----</v>
      </c>
      <c r="P28" s="39" t="s">
        <v>24</v>
      </c>
      <c r="R28" s="53" t="s">
        <v>44</v>
      </c>
      <c r="S28" s="17" t="str">
        <f>IF(ISBLANK(T17),"-----",AVERAGE(S$17:T$17))</f>
        <v>-----</v>
      </c>
      <c r="T28" s="39" t="s">
        <v>24</v>
      </c>
      <c r="V28" s="53" t="s">
        <v>44</v>
      </c>
      <c r="W28" s="17" t="str">
        <f>IF(ISBLANK(X17),"-----",AVERAGE(W$17:X$17))</f>
        <v>-----</v>
      </c>
      <c r="X28" s="39" t="s">
        <v>24</v>
      </c>
      <c r="Z28" s="53" t="s">
        <v>44</v>
      </c>
      <c r="AA28" s="17" t="str">
        <f>IF(ISBLANK(AB17),"-----",AVERAGE(AA$17:AB$17))</f>
        <v>-----</v>
      </c>
      <c r="AB28" s="39" t="s">
        <v>24</v>
      </c>
      <c r="AD28" s="53" t="s">
        <v>44</v>
      </c>
      <c r="AE28" s="17" t="str">
        <f>IF(ISBLANK(AF17),"-----",AVERAGE(AE$17:AF$17))</f>
        <v>-----</v>
      </c>
      <c r="AF28" s="39" t="s">
        <v>24</v>
      </c>
      <c r="AH28" s="53" t="s">
        <v>44</v>
      </c>
      <c r="AI28" s="17" t="str">
        <f>IF(ISBLANK(AJ17),"-----",AVERAGE(AI$17:AJ$17))</f>
        <v>-----</v>
      </c>
      <c r="AJ28" s="39" t="s">
        <v>24</v>
      </c>
      <c r="AL28" s="53" t="s">
        <v>44</v>
      </c>
      <c r="AM28" s="17" t="str">
        <f>IF(ISBLANK(AN17),"-----",AVERAGE(AM$17:AN$17))</f>
        <v>-----</v>
      </c>
      <c r="AN28" s="39" t="s">
        <v>24</v>
      </c>
      <c r="AP28" s="53" t="s">
        <v>44</v>
      </c>
      <c r="AQ28" s="17" t="str">
        <f>IF(ISBLANK(AR17),"-----",AVERAGE(AQ$17:AR$17))</f>
        <v>-----</v>
      </c>
      <c r="AR28" s="39" t="s">
        <v>24</v>
      </c>
      <c r="AT28" s="53" t="s">
        <v>44</v>
      </c>
      <c r="AU28" s="17" t="str">
        <f>IF(ISBLANK(AV17),"-----",AVERAGE(AU$17:AV$17))</f>
        <v>-----</v>
      </c>
      <c r="AV28" s="39" t="s">
        <v>24</v>
      </c>
    </row>
    <row r="29" spans="1:48" x14ac:dyDescent="0.25">
      <c r="B29" s="54"/>
      <c r="C29" s="16"/>
      <c r="D29" s="39"/>
      <c r="F29" s="54"/>
      <c r="G29" s="16"/>
      <c r="H29" s="39"/>
      <c r="J29" s="54"/>
      <c r="K29" s="16"/>
      <c r="L29" s="39"/>
      <c r="N29" s="54"/>
      <c r="O29" s="16"/>
      <c r="P29" s="39"/>
      <c r="R29" s="54"/>
      <c r="S29" s="16"/>
      <c r="T29" s="39"/>
      <c r="V29" s="54"/>
      <c r="W29" s="16"/>
      <c r="X29" s="39"/>
      <c r="Z29" s="54"/>
      <c r="AA29" s="16"/>
      <c r="AB29" s="39"/>
      <c r="AD29" s="54"/>
      <c r="AE29" s="16"/>
      <c r="AF29" s="39"/>
      <c r="AH29" s="54"/>
      <c r="AI29" s="16"/>
      <c r="AJ29" s="39"/>
      <c r="AL29" s="54"/>
      <c r="AM29" s="16"/>
      <c r="AN29" s="39"/>
      <c r="AP29" s="54"/>
      <c r="AQ29" s="16"/>
      <c r="AR29" s="39"/>
      <c r="AT29" s="54"/>
      <c r="AU29" s="16"/>
      <c r="AV29" s="39"/>
    </row>
    <row r="30" spans="1:48" x14ac:dyDescent="0.25">
      <c r="B30" s="53" t="s">
        <v>51</v>
      </c>
      <c r="C30" s="17" t="str">
        <f>IF(ISBLANK(D17),"-----",+$C$26*$C$28)</f>
        <v>-----</v>
      </c>
      <c r="D30" s="39"/>
      <c r="F30" s="53" t="s">
        <v>51</v>
      </c>
      <c r="G30" s="17" t="str">
        <f>IF(ISBLANK(H17),"-----",+$G$26*$G$28)</f>
        <v>-----</v>
      </c>
      <c r="H30" s="39"/>
      <c r="J30" s="53" t="s">
        <v>51</v>
      </c>
      <c r="K30" s="17" t="str">
        <f>IF(ISBLANK(L17),"-----",+$K$26*$K$28)</f>
        <v>-----</v>
      </c>
      <c r="L30" s="39"/>
      <c r="N30" s="53" t="s">
        <v>51</v>
      </c>
      <c r="O30" s="17" t="str">
        <f>IF(ISBLANK(P17),"-----",+$O$26*$O$28)</f>
        <v>-----</v>
      </c>
      <c r="P30" s="39"/>
      <c r="R30" s="53" t="s">
        <v>51</v>
      </c>
      <c r="S30" s="17" t="str">
        <f>IF(ISBLANK(T17),"-----",+$S$26*$S$28)</f>
        <v>-----</v>
      </c>
      <c r="T30" s="39"/>
      <c r="V30" s="53" t="s">
        <v>51</v>
      </c>
      <c r="W30" s="17" t="str">
        <f>IF(ISBLANK(X17),"-----",+$W$26*$W$28)</f>
        <v>-----</v>
      </c>
      <c r="X30" s="39"/>
      <c r="Z30" s="53" t="s">
        <v>51</v>
      </c>
      <c r="AA30" s="17" t="str">
        <f>IF(ISBLANK(AB17),"-----",+$AA$26*$AA$28)</f>
        <v>-----</v>
      </c>
      <c r="AB30" s="39"/>
      <c r="AD30" s="53" t="s">
        <v>51</v>
      </c>
      <c r="AE30" s="17" t="str">
        <f>IF(ISBLANK(AF17),"-----",+$AE$26*$AE$28)</f>
        <v>-----</v>
      </c>
      <c r="AF30" s="39"/>
      <c r="AH30" s="53" t="s">
        <v>51</v>
      </c>
      <c r="AI30" s="17" t="str">
        <f>IF(ISBLANK(AJ17),"-----",+$AI$26*$AI$28)</f>
        <v>-----</v>
      </c>
      <c r="AJ30" s="39"/>
      <c r="AL30" s="53" t="s">
        <v>51</v>
      </c>
      <c r="AM30" s="17" t="str">
        <f>IF(ISBLANK(AN17),"-----",+$AM$26*$AM$28)</f>
        <v>-----</v>
      </c>
      <c r="AN30" s="39"/>
      <c r="AP30" s="53" t="s">
        <v>51</v>
      </c>
      <c r="AQ30" s="17" t="str">
        <f>IF(ISBLANK(AR17),"-----",+$AQ$26*$AQ$28)</f>
        <v>-----</v>
      </c>
      <c r="AR30" s="39"/>
      <c r="AT30" s="53" t="s">
        <v>51</v>
      </c>
      <c r="AU30" s="17" t="str">
        <f>IF(ISBLANK(AV17),"-----",+$AU$26*$AU$28)</f>
        <v>-----</v>
      </c>
      <c r="AV30" s="39"/>
    </row>
    <row r="31" spans="1:48" x14ac:dyDescent="0.25">
      <c r="B31" s="54"/>
      <c r="C31" s="16"/>
      <c r="D31" s="39"/>
      <c r="F31" s="54"/>
      <c r="G31" s="16"/>
      <c r="H31" s="39"/>
      <c r="J31" s="54"/>
      <c r="K31" s="16"/>
      <c r="L31" s="39"/>
      <c r="N31" s="54"/>
      <c r="O31" s="16"/>
      <c r="P31" s="39"/>
      <c r="R31" s="54"/>
      <c r="S31" s="16"/>
      <c r="T31" s="39"/>
      <c r="V31" s="54"/>
      <c r="W31" s="16"/>
      <c r="X31" s="39"/>
      <c r="Z31" s="54"/>
      <c r="AA31" s="16"/>
      <c r="AB31" s="39"/>
      <c r="AD31" s="54"/>
      <c r="AE31" s="16"/>
      <c r="AF31" s="39"/>
      <c r="AH31" s="54"/>
      <c r="AI31" s="16"/>
      <c r="AJ31" s="39"/>
      <c r="AL31" s="54"/>
      <c r="AM31" s="16"/>
      <c r="AN31" s="39"/>
      <c r="AP31" s="54"/>
      <c r="AQ31" s="16"/>
      <c r="AR31" s="39"/>
      <c r="AT31" s="54"/>
      <c r="AU31" s="16"/>
      <c r="AV31" s="39"/>
    </row>
    <row r="32" spans="1:48" x14ac:dyDescent="0.25">
      <c r="B32" s="53" t="s">
        <v>52</v>
      </c>
      <c r="C32" s="17" t="str">
        <f>IF(ISBLANK(D17),"-----",+C$24*C$30)</f>
        <v>-----</v>
      </c>
      <c r="D32" s="39" t="s">
        <v>9</v>
      </c>
      <c r="F32" s="53" t="s">
        <v>52</v>
      </c>
      <c r="G32" s="17" t="str">
        <f>IF(ISBLANK(H17),"-----",+G$24*G$30)</f>
        <v>-----</v>
      </c>
      <c r="H32" s="39" t="s">
        <v>9</v>
      </c>
      <c r="J32" s="53" t="s">
        <v>52</v>
      </c>
      <c r="K32" s="17" t="str">
        <f>IF(ISBLANK(L17),"-----",+K$24*K$30)</f>
        <v>-----</v>
      </c>
      <c r="L32" s="39" t="s">
        <v>9</v>
      </c>
      <c r="N32" s="53" t="s">
        <v>52</v>
      </c>
      <c r="O32" s="17" t="str">
        <f>IF(ISBLANK(P17),"-----",+O$24*O$30)</f>
        <v>-----</v>
      </c>
      <c r="P32" s="39" t="s">
        <v>9</v>
      </c>
      <c r="R32" s="53" t="s">
        <v>52</v>
      </c>
      <c r="S32" s="17" t="str">
        <f>IF(ISBLANK(T17),"-----",+S$24*S$30)</f>
        <v>-----</v>
      </c>
      <c r="T32" s="39" t="s">
        <v>9</v>
      </c>
      <c r="V32" s="53" t="s">
        <v>52</v>
      </c>
      <c r="W32" s="17" t="str">
        <f>IF(ISBLANK(X17),"-----",+W$24*W$30)</f>
        <v>-----</v>
      </c>
      <c r="X32" s="39" t="s">
        <v>9</v>
      </c>
      <c r="Z32" s="53" t="s">
        <v>52</v>
      </c>
      <c r="AA32" s="17" t="str">
        <f>IF(ISBLANK(AB17),"-----",+AA$24*AA$30)</f>
        <v>-----</v>
      </c>
      <c r="AB32" s="39" t="s">
        <v>9</v>
      </c>
      <c r="AD32" s="53" t="s">
        <v>52</v>
      </c>
      <c r="AE32" s="17" t="str">
        <f>IF(ISBLANK(AF17),"-----",+AE$24*AE$30)</f>
        <v>-----</v>
      </c>
      <c r="AF32" s="39" t="s">
        <v>9</v>
      </c>
      <c r="AH32" s="53" t="s">
        <v>52</v>
      </c>
      <c r="AI32" s="17" t="str">
        <f>IF(ISBLANK(AJ17),"-----",+AI$24*AI$30)</f>
        <v>-----</v>
      </c>
      <c r="AJ32" s="39" t="s">
        <v>9</v>
      </c>
      <c r="AL32" s="53" t="s">
        <v>52</v>
      </c>
      <c r="AM32" s="17" t="str">
        <f>IF(ISBLANK(AN17),"-----",+AM$24*AM$30)</f>
        <v>-----</v>
      </c>
      <c r="AN32" s="39" t="s">
        <v>9</v>
      </c>
      <c r="AP32" s="53" t="s">
        <v>52</v>
      </c>
      <c r="AQ32" s="17" t="str">
        <f>IF(ISBLANK(AR17),"-----",+AQ$24*AQ$30)</f>
        <v>-----</v>
      </c>
      <c r="AR32" s="39" t="s">
        <v>9</v>
      </c>
      <c r="AT32" s="53" t="s">
        <v>52</v>
      </c>
      <c r="AU32" s="17" t="str">
        <f>IF(ISBLANK(AV17),"-----",+AU$24*AU$30)</f>
        <v>-----</v>
      </c>
      <c r="AV32" s="39" t="s">
        <v>9</v>
      </c>
    </row>
    <row r="33" spans="1:48" x14ac:dyDescent="0.25">
      <c r="B33" s="38"/>
      <c r="C33" s="17" t="str">
        <f>IF(ISBLANK(D17),"-----",+C$32*448.8)</f>
        <v>-----</v>
      </c>
      <c r="D33" s="39" t="s">
        <v>53</v>
      </c>
      <c r="F33" s="38"/>
      <c r="G33" s="17" t="str">
        <f>IF(ISBLANK(H17),"-----",+G$32*448.8)</f>
        <v>-----</v>
      </c>
      <c r="H33" s="39" t="s">
        <v>53</v>
      </c>
      <c r="J33" s="38"/>
      <c r="K33" s="17" t="str">
        <f>IF(ISBLANK(L17),"-----",+K$32*448.8)</f>
        <v>-----</v>
      </c>
      <c r="L33" s="39" t="s">
        <v>53</v>
      </c>
      <c r="N33" s="38"/>
      <c r="O33" s="17" t="str">
        <f>IF(ISBLANK(P17),"-----",+O$32*448.8)</f>
        <v>-----</v>
      </c>
      <c r="P33" s="39" t="s">
        <v>53</v>
      </c>
      <c r="R33" s="38"/>
      <c r="S33" s="17" t="str">
        <f>IF(ISBLANK(T17),"-----",+S$32*448.8)</f>
        <v>-----</v>
      </c>
      <c r="T33" s="39" t="s">
        <v>53</v>
      </c>
      <c r="V33" s="38"/>
      <c r="W33" s="17" t="str">
        <f>IF(ISBLANK(X17),"-----",+W$32*448.8)</f>
        <v>-----</v>
      </c>
      <c r="X33" s="39" t="s">
        <v>53</v>
      </c>
      <c r="Z33" s="38"/>
      <c r="AA33" s="17" t="str">
        <f>IF(ISBLANK(AB17),"-----",+AA$32*448.8)</f>
        <v>-----</v>
      </c>
      <c r="AB33" s="39" t="s">
        <v>53</v>
      </c>
      <c r="AD33" s="38"/>
      <c r="AE33" s="17" t="str">
        <f>IF(ISBLANK(AF17),"-----",+AE$32*448.8)</f>
        <v>-----</v>
      </c>
      <c r="AF33" s="39" t="s">
        <v>53</v>
      </c>
      <c r="AH33" s="38"/>
      <c r="AI33" s="17" t="str">
        <f>IF(ISBLANK(AJ17),"-----",+AI$32*448.8)</f>
        <v>-----</v>
      </c>
      <c r="AJ33" s="39" t="s">
        <v>53</v>
      </c>
      <c r="AL33" s="38"/>
      <c r="AM33" s="17" t="str">
        <f>IF(ISBLANK(AN17),"-----",+AM$32*448.8)</f>
        <v>-----</v>
      </c>
      <c r="AN33" s="39" t="s">
        <v>53</v>
      </c>
      <c r="AP33" s="38"/>
      <c r="AQ33" s="17" t="str">
        <f>IF(ISBLANK(AR17),"-----",+AQ$32*448.8)</f>
        <v>-----</v>
      </c>
      <c r="AR33" s="39" t="s">
        <v>53</v>
      </c>
      <c r="AT33" s="38"/>
      <c r="AU33" s="17" t="str">
        <f>IF(ISBLANK(AV17),"-----",+AU$32*448.8)</f>
        <v>-----</v>
      </c>
      <c r="AV33" s="39" t="s">
        <v>53</v>
      </c>
    </row>
    <row r="34" spans="1:48" ht="15.75" thickBot="1" x14ac:dyDescent="0.3">
      <c r="B34" s="41"/>
      <c r="C34" s="7"/>
      <c r="D34" s="8"/>
      <c r="F34" s="41"/>
      <c r="G34" s="7"/>
      <c r="H34" s="8"/>
      <c r="J34" s="41"/>
      <c r="K34" s="7"/>
      <c r="L34" s="8"/>
      <c r="N34" s="41"/>
      <c r="O34" s="7"/>
      <c r="P34" s="8"/>
      <c r="R34" s="41"/>
      <c r="S34" s="7"/>
      <c r="T34" s="8"/>
      <c r="V34" s="41"/>
      <c r="W34" s="7"/>
      <c r="X34" s="8"/>
      <c r="Z34" s="41"/>
      <c r="AA34" s="7"/>
      <c r="AB34" s="8"/>
      <c r="AD34" s="41"/>
      <c r="AE34" s="7"/>
      <c r="AF34" s="8"/>
      <c r="AH34" s="41"/>
      <c r="AI34" s="7"/>
      <c r="AJ34" s="8"/>
      <c r="AL34" s="41"/>
      <c r="AM34" s="7"/>
      <c r="AN34" s="8"/>
      <c r="AP34" s="41"/>
      <c r="AQ34" s="7"/>
      <c r="AR34" s="8"/>
      <c r="AT34" s="41"/>
      <c r="AU34" s="7"/>
      <c r="AV34" s="8"/>
    </row>
    <row r="35" spans="1:48" x14ac:dyDescent="0.25">
      <c r="F35" s="15"/>
      <c r="J35" s="15"/>
      <c r="N35" s="15"/>
      <c r="R35" s="15"/>
      <c r="V35" s="15"/>
      <c r="Z35" s="15"/>
      <c r="AD35" s="15"/>
      <c r="AH35" s="15"/>
      <c r="AL35" s="15"/>
      <c r="AP35" s="15"/>
      <c r="AT35" s="15"/>
    </row>
    <row r="36" spans="1:48" ht="15.75" thickBot="1" x14ac:dyDescent="0.3">
      <c r="B36"/>
      <c r="G36" s="108" t="s">
        <v>18</v>
      </c>
      <c r="H36" s="108"/>
      <c r="I36" s="108"/>
      <c r="J36" s="108"/>
    </row>
    <row r="37" spans="1:48" ht="30" x14ac:dyDescent="0.25">
      <c r="A37" s="115" t="s">
        <v>54</v>
      </c>
      <c r="B37" s="116"/>
      <c r="G37" s="78" t="s">
        <v>19</v>
      </c>
      <c r="H37" s="80" t="s">
        <v>5</v>
      </c>
      <c r="I37" s="109" t="s">
        <v>32</v>
      </c>
      <c r="J37" s="109"/>
    </row>
    <row r="38" spans="1:48" x14ac:dyDescent="0.25">
      <c r="A38" s="117"/>
      <c r="B38" s="118"/>
      <c r="C38" s="29"/>
      <c r="D38" s="29"/>
      <c r="E38" s="29"/>
      <c r="G38" s="79" t="str">
        <f>IF(ISBLANK(C2),"----",C2)</f>
        <v>----</v>
      </c>
      <c r="H38" s="70" t="str">
        <f>IF(ISBLANK(C3),"----",C3)</f>
        <v>----</v>
      </c>
      <c r="I38" s="119" t="str">
        <f>C32</f>
        <v>-----</v>
      </c>
      <c r="J38" s="120"/>
    </row>
    <row r="39" spans="1:48" x14ac:dyDescent="0.25">
      <c r="A39" s="60" t="s">
        <v>55</v>
      </c>
      <c r="B39" s="61" t="s">
        <v>46</v>
      </c>
      <c r="C39" s="29"/>
      <c r="D39" s="29"/>
      <c r="E39" s="29"/>
      <c r="F39" s="29"/>
      <c r="G39" s="79" t="str">
        <f>IF(ISBLANK(G2),"----",G2)</f>
        <v>----</v>
      </c>
      <c r="H39" s="70" t="str">
        <f>IF(ISBLANK(G3),"----",G3)</f>
        <v>----</v>
      </c>
      <c r="I39" s="106" t="str">
        <f>G32</f>
        <v>-----</v>
      </c>
      <c r="J39" s="107"/>
    </row>
    <row r="40" spans="1:48" x14ac:dyDescent="0.25">
      <c r="A40" s="60" t="s">
        <v>56</v>
      </c>
      <c r="B40" s="61">
        <v>0.66</v>
      </c>
      <c r="C40" s="29"/>
      <c r="D40" s="29"/>
      <c r="E40" s="29"/>
      <c r="F40" s="29"/>
      <c r="G40" s="79" t="str">
        <f>IF(ISBLANK(K2),"----",K2)</f>
        <v>----</v>
      </c>
      <c r="H40" s="70" t="str">
        <f>IF(ISBLANK(K3),"----",K3)</f>
        <v>----</v>
      </c>
      <c r="I40" s="106" t="str">
        <f>K32</f>
        <v>-----</v>
      </c>
      <c r="J40" s="107"/>
    </row>
    <row r="41" spans="1:48" x14ac:dyDescent="0.25">
      <c r="A41" s="60">
        <v>1</v>
      </c>
      <c r="B41" s="61">
        <v>0.66</v>
      </c>
      <c r="C41" s="29"/>
      <c r="D41" s="29"/>
      <c r="E41" s="29"/>
      <c r="F41" s="29"/>
      <c r="G41" s="79" t="str">
        <f>IF(ISBLANK(O2),"----",O2)</f>
        <v>----</v>
      </c>
      <c r="H41" s="70" t="str">
        <f>IF(ISBLANK(O3),"----",O3)</f>
        <v>----</v>
      </c>
      <c r="I41" s="106" t="str">
        <f>O32</f>
        <v>-----</v>
      </c>
      <c r="J41" s="107"/>
    </row>
    <row r="42" spans="1:48" x14ac:dyDescent="0.25">
      <c r="A42" s="60">
        <v>2</v>
      </c>
      <c r="B42" s="61">
        <v>0.68</v>
      </c>
      <c r="F42" s="29"/>
      <c r="G42" s="79" t="str">
        <f>IF(ISBLANK(S2),"----",S2)</f>
        <v>----</v>
      </c>
      <c r="H42" s="70" t="str">
        <f>IF(ISBLANK(S3),"----",S3)</f>
        <v>----</v>
      </c>
      <c r="I42" s="106" t="str">
        <f>S32</f>
        <v>-----</v>
      </c>
      <c r="J42" s="107"/>
    </row>
    <row r="43" spans="1:48" x14ac:dyDescent="0.25">
      <c r="A43" s="60">
        <v>3</v>
      </c>
      <c r="B43" s="62">
        <v>0.7</v>
      </c>
      <c r="G43" s="79" t="str">
        <f>IF(ISBLANK(W2),"----",W2)</f>
        <v>----</v>
      </c>
      <c r="H43" s="70" t="str">
        <f>IF(ISBLANK(W3),"----",W3)</f>
        <v>----</v>
      </c>
      <c r="I43" s="106" t="str">
        <f>W32</f>
        <v>-----</v>
      </c>
      <c r="J43" s="107"/>
    </row>
    <row r="44" spans="1:48" x14ac:dyDescent="0.25">
      <c r="A44" s="60">
        <v>4</v>
      </c>
      <c r="B44" s="62">
        <v>0.72</v>
      </c>
      <c r="G44" s="79" t="str">
        <f>IF(ISBLANK(AA2),"----",AA2)</f>
        <v>----</v>
      </c>
      <c r="H44" s="70" t="str">
        <f>IF(ISBLANK(AA3),"----",AA3)</f>
        <v>----</v>
      </c>
      <c r="I44" s="106" t="str">
        <f>AA32</f>
        <v>-----</v>
      </c>
      <c r="J44" s="107"/>
    </row>
    <row r="45" spans="1:48" x14ac:dyDescent="0.25">
      <c r="A45" s="60">
        <v>5</v>
      </c>
      <c r="B45" s="62">
        <v>0.74</v>
      </c>
      <c r="G45" s="79" t="str">
        <f>IF(ISBLANK(AE2),"----",AE2)</f>
        <v>----</v>
      </c>
      <c r="H45" s="70" t="str">
        <f>IF(ISBLANK(AE3),"----",AE3)</f>
        <v>----</v>
      </c>
      <c r="I45" s="106" t="str">
        <f>AE32</f>
        <v>-----</v>
      </c>
      <c r="J45" s="107"/>
    </row>
    <row r="46" spans="1:48" x14ac:dyDescent="0.25">
      <c r="A46" s="60">
        <v>6</v>
      </c>
      <c r="B46" s="62">
        <v>0.76</v>
      </c>
      <c r="G46" s="79" t="str">
        <f>IF(ISBLANK(AI2),"----",AI2)</f>
        <v>----</v>
      </c>
      <c r="H46" s="70" t="str">
        <f>IF(ISBLANK(AI3),"----",AI3)</f>
        <v>----</v>
      </c>
      <c r="I46" s="106" t="str">
        <f>AI32</f>
        <v>-----</v>
      </c>
      <c r="J46" s="107"/>
    </row>
    <row r="47" spans="1:48" x14ac:dyDescent="0.25">
      <c r="A47" s="60">
        <v>9</v>
      </c>
      <c r="B47" s="62">
        <v>0.77</v>
      </c>
      <c r="G47" s="79" t="str">
        <f>IF(ISBLANK(AM2),"----",AM2)</f>
        <v>----</v>
      </c>
      <c r="H47" s="70" t="str">
        <f>IF(ISBLANK(AM3),"----",AM3)</f>
        <v>----</v>
      </c>
      <c r="I47" s="106" t="str">
        <f>AM32</f>
        <v>-----</v>
      </c>
      <c r="J47" s="107"/>
    </row>
    <row r="48" spans="1:48" x14ac:dyDescent="0.25">
      <c r="A48" s="60">
        <v>12</v>
      </c>
      <c r="B48" s="62">
        <v>0.78</v>
      </c>
      <c r="G48" s="79" t="str">
        <f>IF(ISBLANK(AQ2),"----",AQ2)</f>
        <v>----</v>
      </c>
      <c r="H48" s="70" t="str">
        <f>IF(ISBLANK(AQ3),"----",AQ3)</f>
        <v>----</v>
      </c>
      <c r="I48" s="106" t="str">
        <f>AQ32</f>
        <v>-----</v>
      </c>
      <c r="J48" s="107"/>
    </row>
    <row r="49" spans="1:10" x14ac:dyDescent="0.25">
      <c r="A49" s="60">
        <v>15</v>
      </c>
      <c r="B49" s="62">
        <v>0.79</v>
      </c>
      <c r="G49" s="79" t="str">
        <f>IF(ISBLANK(AU2),"----",AU2)</f>
        <v>----</v>
      </c>
      <c r="H49" s="70" t="str">
        <f>IF(ISBLANK(AU3),"----",AU3)</f>
        <v>----</v>
      </c>
      <c r="I49" s="106" t="str">
        <f>AU32</f>
        <v>-----</v>
      </c>
      <c r="J49" s="107"/>
    </row>
    <row r="50" spans="1:10" x14ac:dyDescent="0.25">
      <c r="A50" s="60">
        <v>20</v>
      </c>
      <c r="B50" s="62">
        <v>0.8</v>
      </c>
    </row>
    <row r="51" spans="1:10" ht="15.75" thickBot="1" x14ac:dyDescent="0.3">
      <c r="A51" s="63" t="s">
        <v>57</v>
      </c>
      <c r="B51" s="64">
        <v>0.8</v>
      </c>
    </row>
  </sheetData>
  <mergeCells count="27">
    <mergeCell ref="I49:J49"/>
    <mergeCell ref="G36:J36"/>
    <mergeCell ref="I44:J44"/>
    <mergeCell ref="I45:J45"/>
    <mergeCell ref="I46:J46"/>
    <mergeCell ref="I47:J47"/>
    <mergeCell ref="I48:J48"/>
    <mergeCell ref="I39:J39"/>
    <mergeCell ref="I40:J40"/>
    <mergeCell ref="I41:J41"/>
    <mergeCell ref="I42:J42"/>
    <mergeCell ref="I43:J43"/>
    <mergeCell ref="K5:L5"/>
    <mergeCell ref="C5:D5"/>
    <mergeCell ref="A37:B38"/>
    <mergeCell ref="G5:H5"/>
    <mergeCell ref="O5:P5"/>
    <mergeCell ref="I37:J37"/>
    <mergeCell ref="I38:J38"/>
    <mergeCell ref="AM5:AN5"/>
    <mergeCell ref="AQ5:AR5"/>
    <mergeCell ref="AU5:AV5"/>
    <mergeCell ref="S5:T5"/>
    <mergeCell ref="W5:X5"/>
    <mergeCell ref="AA5:AB5"/>
    <mergeCell ref="AE5:AF5"/>
    <mergeCell ref="AI5:AJ5"/>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CF35"/>
  <sheetViews>
    <sheetView workbookViewId="0">
      <selection activeCell="A29" sqref="A29"/>
    </sheetView>
  </sheetViews>
  <sheetFormatPr defaultRowHeight="15" x14ac:dyDescent="0.25"/>
  <cols>
    <col min="1" max="1" width="41.42578125" customWidth="1"/>
    <col min="2" max="2" width="27.28515625" customWidth="1"/>
    <col min="3" max="3" width="10.7109375" bestFit="1" customWidth="1"/>
    <col min="9" max="9" width="27.85546875" customWidth="1"/>
    <col min="10" max="10" width="10.7109375" bestFit="1" customWidth="1"/>
    <col min="16" max="16" width="27.7109375" customWidth="1"/>
    <col min="23" max="23" width="27.7109375" customWidth="1"/>
    <col min="30" max="30" width="27.7109375" customWidth="1"/>
    <col min="37" max="37" width="27.7109375" customWidth="1"/>
    <col min="44" max="44" width="27.7109375" customWidth="1"/>
    <col min="51" max="51" width="27.7109375" customWidth="1"/>
    <col min="58" max="58" width="27.7109375" customWidth="1"/>
    <col min="65" max="65" width="27.7109375" customWidth="1"/>
    <col min="72" max="72" width="27.7109375" customWidth="1"/>
    <col min="79" max="79" width="27.7109375" customWidth="1"/>
  </cols>
  <sheetData>
    <row r="1" spans="2:84" x14ac:dyDescent="0.25">
      <c r="B1" s="67" t="s">
        <v>58</v>
      </c>
      <c r="C1" s="2"/>
      <c r="D1" s="2"/>
      <c r="E1" s="2"/>
      <c r="F1" s="2"/>
      <c r="G1" s="3"/>
      <c r="I1" s="67" t="s">
        <v>58</v>
      </c>
      <c r="J1" s="2"/>
      <c r="K1" s="2"/>
      <c r="L1" s="2"/>
      <c r="M1" s="2"/>
      <c r="N1" s="3"/>
      <c r="P1" s="67" t="s">
        <v>58</v>
      </c>
      <c r="Q1" s="2"/>
      <c r="R1" s="2"/>
      <c r="S1" s="2"/>
      <c r="T1" s="2"/>
      <c r="U1" s="3"/>
      <c r="W1" s="67" t="s">
        <v>58</v>
      </c>
      <c r="X1" s="2"/>
      <c r="Y1" s="2"/>
      <c r="Z1" s="2"/>
      <c r="AA1" s="2"/>
      <c r="AB1" s="3"/>
      <c r="AD1" s="67" t="s">
        <v>58</v>
      </c>
      <c r="AE1" s="2"/>
      <c r="AF1" s="2"/>
      <c r="AG1" s="2"/>
      <c r="AH1" s="2"/>
      <c r="AI1" s="3"/>
      <c r="AK1" s="67" t="s">
        <v>58</v>
      </c>
      <c r="AL1" s="2"/>
      <c r="AM1" s="2"/>
      <c r="AN1" s="2"/>
      <c r="AO1" s="2"/>
      <c r="AP1" s="3"/>
      <c r="AR1" s="67" t="s">
        <v>58</v>
      </c>
      <c r="AS1" s="2"/>
      <c r="AT1" s="2"/>
      <c r="AU1" s="2"/>
      <c r="AV1" s="2"/>
      <c r="AW1" s="3"/>
      <c r="AY1" s="67" t="s">
        <v>58</v>
      </c>
      <c r="AZ1" s="2"/>
      <c r="BA1" s="2"/>
      <c r="BB1" s="2"/>
      <c r="BC1" s="2"/>
      <c r="BD1" s="3"/>
      <c r="BF1" s="67" t="s">
        <v>58</v>
      </c>
      <c r="BG1" s="2"/>
      <c r="BH1" s="2"/>
      <c r="BI1" s="2"/>
      <c r="BJ1" s="2"/>
      <c r="BK1" s="3"/>
      <c r="BM1" s="67" t="s">
        <v>58</v>
      </c>
      <c r="BN1" s="2"/>
      <c r="BO1" s="2"/>
      <c r="BP1" s="2"/>
      <c r="BQ1" s="2"/>
      <c r="BR1" s="3"/>
      <c r="BT1" s="67" t="s">
        <v>58</v>
      </c>
      <c r="BU1" s="2"/>
      <c r="BV1" s="2"/>
      <c r="BW1" s="2"/>
      <c r="BX1" s="2"/>
      <c r="BY1" s="3"/>
      <c r="CA1" s="67" t="s">
        <v>58</v>
      </c>
      <c r="CB1" s="2"/>
      <c r="CC1" s="2"/>
      <c r="CD1" s="2"/>
      <c r="CE1" s="2"/>
      <c r="CF1" s="3"/>
    </row>
    <row r="2" spans="2:84" x14ac:dyDescent="0.25">
      <c r="B2" s="51" t="s">
        <v>19</v>
      </c>
      <c r="C2" s="77"/>
      <c r="G2" s="5"/>
      <c r="I2" s="51" t="s">
        <v>19</v>
      </c>
      <c r="J2" s="77"/>
      <c r="N2" s="5"/>
      <c r="P2" s="51" t="s">
        <v>19</v>
      </c>
      <c r="Q2" s="77"/>
      <c r="U2" s="5"/>
      <c r="W2" s="51" t="s">
        <v>19</v>
      </c>
      <c r="X2" s="77"/>
      <c r="AB2" s="5"/>
      <c r="AD2" s="51" t="s">
        <v>19</v>
      </c>
      <c r="AE2" s="77"/>
      <c r="AI2" s="5"/>
      <c r="AK2" s="51" t="s">
        <v>19</v>
      </c>
      <c r="AL2" s="32"/>
      <c r="AP2" s="5"/>
      <c r="AR2" s="51" t="s">
        <v>19</v>
      </c>
      <c r="AS2" s="77"/>
      <c r="AW2" s="5"/>
      <c r="AY2" s="51" t="s">
        <v>19</v>
      </c>
      <c r="AZ2" s="77"/>
      <c r="BD2" s="5"/>
      <c r="BF2" s="51" t="s">
        <v>19</v>
      </c>
      <c r="BG2" s="77"/>
      <c r="BK2" s="5"/>
      <c r="BM2" s="51" t="s">
        <v>19</v>
      </c>
      <c r="BN2" s="77"/>
      <c r="BR2" s="5"/>
      <c r="BT2" s="51" t="s">
        <v>19</v>
      </c>
      <c r="BU2" s="77"/>
      <c r="BY2" s="5"/>
      <c r="CA2" s="51" t="s">
        <v>19</v>
      </c>
      <c r="CB2" s="77"/>
      <c r="CF2" s="5"/>
    </row>
    <row r="3" spans="2:84" x14ac:dyDescent="0.25">
      <c r="B3" s="36" t="s">
        <v>59</v>
      </c>
      <c r="C3" s="69"/>
      <c r="G3" s="5"/>
      <c r="I3" s="36" t="s">
        <v>59</v>
      </c>
      <c r="J3" s="69"/>
      <c r="N3" s="5"/>
      <c r="P3" s="36" t="s">
        <v>59</v>
      </c>
      <c r="Q3" s="32"/>
      <c r="U3" s="5"/>
      <c r="W3" s="36" t="s">
        <v>59</v>
      </c>
      <c r="X3" s="32"/>
      <c r="AB3" s="5"/>
      <c r="AD3" s="36" t="s">
        <v>59</v>
      </c>
      <c r="AE3" s="32"/>
      <c r="AI3" s="5"/>
      <c r="AK3" s="36" t="s">
        <v>59</v>
      </c>
      <c r="AL3" s="32"/>
      <c r="AP3" s="5"/>
      <c r="AR3" s="36" t="s">
        <v>59</v>
      </c>
      <c r="AS3" s="32"/>
      <c r="AW3" s="5"/>
      <c r="AY3" s="36" t="s">
        <v>59</v>
      </c>
      <c r="AZ3" s="32"/>
      <c r="BD3" s="5"/>
      <c r="BF3" s="36" t="s">
        <v>59</v>
      </c>
      <c r="BG3" s="32"/>
      <c r="BK3" s="5"/>
      <c r="BM3" s="36" t="s">
        <v>60</v>
      </c>
      <c r="BN3" s="32"/>
      <c r="BR3" s="5"/>
      <c r="BT3" s="36" t="s">
        <v>59</v>
      </c>
      <c r="BU3" s="32"/>
      <c r="BY3" s="5"/>
      <c r="CA3" s="36" t="s">
        <v>59</v>
      </c>
      <c r="CB3" s="32"/>
      <c r="CF3" s="5"/>
    </row>
    <row r="4" spans="2:84" x14ac:dyDescent="0.25">
      <c r="B4" s="36" t="s">
        <v>6</v>
      </c>
      <c r="C4" s="32"/>
      <c r="G4" s="5"/>
      <c r="I4" s="36" t="s">
        <v>6</v>
      </c>
      <c r="J4" s="69"/>
      <c r="N4" s="5"/>
      <c r="P4" s="36" t="s">
        <v>6</v>
      </c>
      <c r="Q4" s="32"/>
      <c r="U4" s="5"/>
      <c r="W4" s="36" t="s">
        <v>6</v>
      </c>
      <c r="X4" s="32"/>
      <c r="AB4" s="5"/>
      <c r="AD4" s="36" t="s">
        <v>6</v>
      </c>
      <c r="AE4" s="32"/>
      <c r="AI4" s="5"/>
      <c r="AK4" s="36" t="s">
        <v>6</v>
      </c>
      <c r="AL4" s="32"/>
      <c r="AP4" s="5"/>
      <c r="AR4" s="36" t="s">
        <v>6</v>
      </c>
      <c r="AS4" s="32"/>
      <c r="AW4" s="5"/>
      <c r="AY4" s="36" t="s">
        <v>6</v>
      </c>
      <c r="AZ4" s="32"/>
      <c r="BD4" s="5"/>
      <c r="BF4" s="36" t="s">
        <v>6</v>
      </c>
      <c r="BG4" s="32"/>
      <c r="BK4" s="5"/>
      <c r="BM4" s="36" t="s">
        <v>6</v>
      </c>
      <c r="BN4" s="32"/>
      <c r="BR4" s="5"/>
      <c r="BT4" s="36" t="s">
        <v>6</v>
      </c>
      <c r="BU4" s="32"/>
      <c r="BY4" s="5"/>
      <c r="CA4" s="36" t="s">
        <v>6</v>
      </c>
      <c r="CB4" s="32"/>
      <c r="CF4" s="5"/>
    </row>
    <row r="5" spans="2:84" x14ac:dyDescent="0.25">
      <c r="B5" s="51" t="s">
        <v>34</v>
      </c>
      <c r="C5" s="102"/>
      <c r="D5" s="102"/>
      <c r="E5" s="102"/>
      <c r="F5" s="102"/>
      <c r="G5" s="110"/>
      <c r="I5" s="51" t="s">
        <v>34</v>
      </c>
      <c r="J5" s="102"/>
      <c r="K5" s="102"/>
      <c r="L5" s="102"/>
      <c r="M5" s="102"/>
      <c r="N5" s="110"/>
      <c r="P5" s="51" t="s">
        <v>34</v>
      </c>
      <c r="Q5" s="102"/>
      <c r="R5" s="102"/>
      <c r="S5" s="102"/>
      <c r="T5" s="102"/>
      <c r="U5" s="110"/>
      <c r="W5" s="51" t="s">
        <v>34</v>
      </c>
      <c r="X5" s="102"/>
      <c r="Y5" s="102"/>
      <c r="Z5" s="102"/>
      <c r="AA5" s="102"/>
      <c r="AB5" s="110"/>
      <c r="AD5" s="51" t="s">
        <v>34</v>
      </c>
      <c r="AE5" s="102"/>
      <c r="AF5" s="102"/>
      <c r="AG5" s="102"/>
      <c r="AH5" s="102"/>
      <c r="AI5" s="110"/>
      <c r="AK5" s="51" t="s">
        <v>34</v>
      </c>
      <c r="AL5" s="102"/>
      <c r="AM5" s="102"/>
      <c r="AN5" s="102"/>
      <c r="AO5" s="102"/>
      <c r="AP5" s="110"/>
      <c r="AR5" s="51" t="s">
        <v>34</v>
      </c>
      <c r="AS5" s="102"/>
      <c r="AT5" s="102"/>
      <c r="AU5" s="102"/>
      <c r="AV5" s="102"/>
      <c r="AW5" s="110"/>
      <c r="AY5" s="51" t="s">
        <v>34</v>
      </c>
      <c r="AZ5" s="102"/>
      <c r="BA5" s="102"/>
      <c r="BB5" s="102"/>
      <c r="BC5" s="102"/>
      <c r="BD5" s="110"/>
      <c r="BF5" s="51" t="s">
        <v>34</v>
      </c>
      <c r="BG5" s="102"/>
      <c r="BH5" s="102"/>
      <c r="BI5" s="102"/>
      <c r="BJ5" s="102"/>
      <c r="BK5" s="110"/>
      <c r="BM5" s="51" t="s">
        <v>34</v>
      </c>
      <c r="BN5" s="102"/>
      <c r="BO5" s="102"/>
      <c r="BP5" s="102"/>
      <c r="BQ5" s="102"/>
      <c r="BR5" s="110"/>
      <c r="BT5" s="51" t="s">
        <v>34</v>
      </c>
      <c r="BU5" s="102"/>
      <c r="BV5" s="102"/>
      <c r="BW5" s="102"/>
      <c r="BX5" s="102"/>
      <c r="BY5" s="110"/>
      <c r="CA5" s="51" t="s">
        <v>34</v>
      </c>
      <c r="CB5" s="102"/>
      <c r="CC5" s="102"/>
      <c r="CD5" s="102"/>
      <c r="CE5" s="102"/>
      <c r="CF5" s="110"/>
    </row>
    <row r="6" spans="2:84" x14ac:dyDescent="0.25">
      <c r="B6" s="4"/>
      <c r="G6" s="5"/>
      <c r="I6" s="4"/>
      <c r="N6" s="5"/>
      <c r="P6" s="4"/>
      <c r="U6" s="5"/>
      <c r="W6" s="4"/>
      <c r="AB6" s="5"/>
      <c r="AD6" s="4"/>
      <c r="AI6" s="5"/>
      <c r="AK6" s="4"/>
      <c r="AP6" s="5"/>
      <c r="AR6" s="4"/>
      <c r="AW6" s="5"/>
      <c r="AY6" s="4"/>
      <c r="BD6" s="5"/>
      <c r="BF6" s="4"/>
      <c r="BK6" s="5"/>
      <c r="BM6" s="4"/>
      <c r="BR6" s="5"/>
      <c r="BT6" s="4"/>
      <c r="BY6" s="5"/>
      <c r="CA6" s="4"/>
      <c r="CF6" s="5"/>
    </row>
    <row r="7" spans="2:84" x14ac:dyDescent="0.25">
      <c r="B7" s="51" t="s">
        <v>61</v>
      </c>
      <c r="C7" s="102"/>
      <c r="D7" s="102"/>
      <c r="E7" s="102"/>
      <c r="F7" s="102"/>
      <c r="G7" s="5"/>
      <c r="I7" s="51" t="s">
        <v>61</v>
      </c>
      <c r="J7" s="102"/>
      <c r="K7" s="102"/>
      <c r="L7" s="102"/>
      <c r="M7" s="102"/>
      <c r="N7" s="5"/>
      <c r="P7" s="51" t="s">
        <v>61</v>
      </c>
      <c r="Q7" s="102"/>
      <c r="R7" s="102"/>
      <c r="S7" s="102"/>
      <c r="T7" s="102"/>
      <c r="U7" s="5"/>
      <c r="W7" s="51" t="s">
        <v>61</v>
      </c>
      <c r="X7" s="102"/>
      <c r="Y7" s="102"/>
      <c r="Z7" s="102"/>
      <c r="AA7" s="102"/>
      <c r="AB7" s="5"/>
      <c r="AD7" s="51" t="s">
        <v>61</v>
      </c>
      <c r="AE7" s="102"/>
      <c r="AF7" s="102"/>
      <c r="AG7" s="102"/>
      <c r="AH7" s="102"/>
      <c r="AI7" s="5"/>
      <c r="AK7" s="51" t="s">
        <v>61</v>
      </c>
      <c r="AL7" s="102"/>
      <c r="AM7" s="102"/>
      <c r="AN7" s="102"/>
      <c r="AO7" s="102"/>
      <c r="AP7" s="5"/>
      <c r="AR7" s="51" t="s">
        <v>61</v>
      </c>
      <c r="AS7" s="102"/>
      <c r="AT7" s="102"/>
      <c r="AU7" s="102"/>
      <c r="AV7" s="102"/>
      <c r="AW7" s="5"/>
      <c r="AY7" s="51" t="s">
        <v>61</v>
      </c>
      <c r="AZ7" s="102"/>
      <c r="BA7" s="102"/>
      <c r="BB7" s="102"/>
      <c r="BC7" s="102"/>
      <c r="BD7" s="5"/>
      <c r="BF7" s="51" t="s">
        <v>61</v>
      </c>
      <c r="BG7" s="102"/>
      <c r="BH7" s="102"/>
      <c r="BI7" s="102"/>
      <c r="BJ7" s="102"/>
      <c r="BK7" s="5"/>
      <c r="BM7" s="51" t="s">
        <v>61</v>
      </c>
      <c r="BN7" s="102"/>
      <c r="BO7" s="102"/>
      <c r="BP7" s="102"/>
      <c r="BQ7" s="102"/>
      <c r="BR7" s="5"/>
      <c r="BT7" s="51" t="s">
        <v>61</v>
      </c>
      <c r="BU7" s="102"/>
      <c r="BV7" s="102"/>
      <c r="BW7" s="102"/>
      <c r="BX7" s="102"/>
      <c r="BY7" s="5"/>
      <c r="CA7" s="51" t="s">
        <v>61</v>
      </c>
      <c r="CB7" s="102"/>
      <c r="CC7" s="102"/>
      <c r="CD7" s="102"/>
      <c r="CE7" s="102"/>
      <c r="CF7" s="5"/>
    </row>
    <row r="8" spans="2:84" x14ac:dyDescent="0.25">
      <c r="B8" s="14"/>
      <c r="G8" s="5"/>
      <c r="I8" s="14"/>
      <c r="N8" s="5"/>
      <c r="P8" s="14"/>
      <c r="U8" s="5"/>
      <c r="W8" s="14"/>
      <c r="AB8" s="5"/>
      <c r="AD8" s="14"/>
      <c r="AI8" s="5"/>
      <c r="AK8" s="14"/>
      <c r="AP8" s="5"/>
      <c r="AR8" s="14"/>
      <c r="AW8" s="5"/>
      <c r="AY8" s="14"/>
      <c r="BD8" s="5"/>
      <c r="BF8" s="14"/>
      <c r="BK8" s="5"/>
      <c r="BM8" s="14"/>
      <c r="BR8" s="5"/>
      <c r="BT8" s="14"/>
      <c r="BY8" s="5"/>
      <c r="CA8" s="14"/>
      <c r="CF8" s="5"/>
    </row>
    <row r="9" spans="2:84" x14ac:dyDescent="0.25">
      <c r="B9" s="51" t="s">
        <v>62</v>
      </c>
      <c r="C9" s="24"/>
      <c r="D9" t="s">
        <v>63</v>
      </c>
      <c r="G9" s="5"/>
      <c r="I9" s="51" t="s">
        <v>62</v>
      </c>
      <c r="J9" s="24"/>
      <c r="K9" t="s">
        <v>63</v>
      </c>
      <c r="N9" s="5"/>
      <c r="P9" s="51" t="s">
        <v>62</v>
      </c>
      <c r="Q9" s="24"/>
      <c r="R9" t="s">
        <v>63</v>
      </c>
      <c r="U9" s="5"/>
      <c r="W9" s="51" t="s">
        <v>62</v>
      </c>
      <c r="X9" s="24"/>
      <c r="Y9" t="s">
        <v>63</v>
      </c>
      <c r="AB9" s="5"/>
      <c r="AD9" s="51" t="s">
        <v>62</v>
      </c>
      <c r="AE9" s="24"/>
      <c r="AF9" t="s">
        <v>63</v>
      </c>
      <c r="AI9" s="5"/>
      <c r="AK9" s="51" t="s">
        <v>62</v>
      </c>
      <c r="AL9" s="24"/>
      <c r="AM9" t="s">
        <v>63</v>
      </c>
      <c r="AP9" s="5"/>
      <c r="AR9" s="51" t="s">
        <v>62</v>
      </c>
      <c r="AS9" s="24"/>
      <c r="AT9" t="s">
        <v>63</v>
      </c>
      <c r="AW9" s="5"/>
      <c r="AY9" s="51" t="s">
        <v>62</v>
      </c>
      <c r="AZ9" s="24"/>
      <c r="BA9" t="s">
        <v>63</v>
      </c>
      <c r="BD9" s="5"/>
      <c r="BF9" s="51" t="s">
        <v>62</v>
      </c>
      <c r="BG9" s="24"/>
      <c r="BH9" t="s">
        <v>63</v>
      </c>
      <c r="BK9" s="5"/>
      <c r="BM9" s="51" t="s">
        <v>62</v>
      </c>
      <c r="BN9" s="24"/>
      <c r="BO9" t="s">
        <v>63</v>
      </c>
      <c r="BR9" s="5"/>
      <c r="BT9" s="51" t="s">
        <v>62</v>
      </c>
      <c r="BU9" s="24">
        <v>10</v>
      </c>
      <c r="BV9" t="s">
        <v>63</v>
      </c>
      <c r="BY9" s="5"/>
      <c r="CA9" s="51" t="s">
        <v>62</v>
      </c>
      <c r="CB9" s="24"/>
      <c r="CC9" t="s">
        <v>63</v>
      </c>
      <c r="CF9" s="5"/>
    </row>
    <row r="10" spans="2:84" x14ac:dyDescent="0.25">
      <c r="B10" s="14"/>
      <c r="G10" s="5"/>
      <c r="I10" s="14"/>
      <c r="N10" s="5"/>
      <c r="P10" s="14"/>
      <c r="U10" s="5"/>
      <c r="W10" s="14"/>
      <c r="AB10" s="5"/>
      <c r="AD10" s="14"/>
      <c r="AI10" s="5"/>
      <c r="AK10" s="14"/>
      <c r="AP10" s="5"/>
      <c r="AR10" s="14"/>
      <c r="AW10" s="5"/>
      <c r="AY10" s="14"/>
      <c r="BD10" s="5"/>
      <c r="BF10" s="14"/>
      <c r="BK10" s="5"/>
      <c r="BM10" s="14"/>
      <c r="BR10" s="5"/>
      <c r="BT10" s="14"/>
      <c r="BY10" s="5"/>
      <c r="CA10" s="14"/>
      <c r="CF10" s="5"/>
    </row>
    <row r="11" spans="2:84" x14ac:dyDescent="0.25">
      <c r="B11" s="51" t="s">
        <v>64</v>
      </c>
      <c r="C11" s="40" t="s">
        <v>65</v>
      </c>
      <c r="D11" s="24"/>
      <c r="E11" t="s">
        <v>66</v>
      </c>
      <c r="G11" s="5"/>
      <c r="I11" s="51" t="s">
        <v>64</v>
      </c>
      <c r="J11" s="40" t="s">
        <v>65</v>
      </c>
      <c r="K11" s="24"/>
      <c r="L11" t="s">
        <v>66</v>
      </c>
      <c r="N11" s="5"/>
      <c r="P11" s="51" t="s">
        <v>64</v>
      </c>
      <c r="Q11" s="40" t="s">
        <v>65</v>
      </c>
      <c r="R11" s="24"/>
      <c r="S11" t="s">
        <v>66</v>
      </c>
      <c r="U11" s="5"/>
      <c r="W11" s="51" t="s">
        <v>64</v>
      </c>
      <c r="X11" s="40" t="s">
        <v>65</v>
      </c>
      <c r="Y11" s="24"/>
      <c r="Z11" t="s">
        <v>66</v>
      </c>
      <c r="AB11" s="5"/>
      <c r="AD11" s="51" t="s">
        <v>64</v>
      </c>
      <c r="AE11" s="40" t="s">
        <v>65</v>
      </c>
      <c r="AF11" s="24"/>
      <c r="AG11" t="s">
        <v>66</v>
      </c>
      <c r="AI11" s="5"/>
      <c r="AK11" s="51" t="s">
        <v>64</v>
      </c>
      <c r="AL11" s="40" t="s">
        <v>65</v>
      </c>
      <c r="AM11" s="24"/>
      <c r="AN11" t="s">
        <v>66</v>
      </c>
      <c r="AP11" s="5"/>
      <c r="AR11" s="51" t="s">
        <v>64</v>
      </c>
      <c r="AS11" s="40" t="s">
        <v>65</v>
      </c>
      <c r="AT11" s="24"/>
      <c r="AU11" t="s">
        <v>66</v>
      </c>
      <c r="AW11" s="5"/>
      <c r="AY11" s="51" t="s">
        <v>64</v>
      </c>
      <c r="AZ11" s="40" t="s">
        <v>65</v>
      </c>
      <c r="BA11" s="24"/>
      <c r="BB11" t="s">
        <v>66</v>
      </c>
      <c r="BD11" s="5"/>
      <c r="BF11" s="51" t="s">
        <v>64</v>
      </c>
      <c r="BG11" s="40" t="s">
        <v>65</v>
      </c>
      <c r="BH11" s="24"/>
      <c r="BI11" t="s">
        <v>66</v>
      </c>
      <c r="BK11" s="5"/>
      <c r="BM11" s="51" t="s">
        <v>64</v>
      </c>
      <c r="BN11" s="40" t="s">
        <v>65</v>
      </c>
      <c r="BO11" s="24"/>
      <c r="BP11" t="s">
        <v>66</v>
      </c>
      <c r="BR11" s="5"/>
      <c r="BT11" s="51" t="s">
        <v>64</v>
      </c>
      <c r="BU11" s="40" t="s">
        <v>65</v>
      </c>
      <c r="BV11" s="24"/>
      <c r="BW11" t="s">
        <v>66</v>
      </c>
      <c r="BY11" s="5"/>
      <c r="CA11" s="51" t="s">
        <v>64</v>
      </c>
      <c r="CB11" s="40" t="s">
        <v>65</v>
      </c>
      <c r="CC11" s="24"/>
      <c r="CD11" t="s">
        <v>66</v>
      </c>
      <c r="CF11" s="5"/>
    </row>
    <row r="12" spans="2:84" x14ac:dyDescent="0.25">
      <c r="B12" s="4"/>
      <c r="C12" s="40" t="s">
        <v>67</v>
      </c>
      <c r="D12" s="24"/>
      <c r="E12" t="s">
        <v>66</v>
      </c>
      <c r="G12" s="5"/>
      <c r="I12" s="4"/>
      <c r="J12" s="40" t="s">
        <v>67</v>
      </c>
      <c r="K12" s="24"/>
      <c r="L12" t="s">
        <v>66</v>
      </c>
      <c r="N12" s="5"/>
      <c r="P12" s="4"/>
      <c r="Q12" s="40" t="s">
        <v>67</v>
      </c>
      <c r="R12" s="24"/>
      <c r="S12" t="s">
        <v>66</v>
      </c>
      <c r="U12" s="5"/>
      <c r="W12" s="4"/>
      <c r="X12" s="40" t="s">
        <v>67</v>
      </c>
      <c r="Y12" s="24"/>
      <c r="Z12" t="s">
        <v>66</v>
      </c>
      <c r="AB12" s="5"/>
      <c r="AD12" s="4"/>
      <c r="AE12" s="40" t="s">
        <v>67</v>
      </c>
      <c r="AF12" s="24"/>
      <c r="AG12" t="s">
        <v>66</v>
      </c>
      <c r="AI12" s="5"/>
      <c r="AK12" s="4"/>
      <c r="AL12" s="40" t="s">
        <v>67</v>
      </c>
      <c r="AM12" s="24"/>
      <c r="AN12" t="s">
        <v>66</v>
      </c>
      <c r="AP12" s="5"/>
      <c r="AR12" s="4"/>
      <c r="AS12" s="40" t="s">
        <v>67</v>
      </c>
      <c r="AT12" s="24"/>
      <c r="AU12" t="s">
        <v>66</v>
      </c>
      <c r="AW12" s="5"/>
      <c r="AY12" s="4"/>
      <c r="AZ12" s="40" t="s">
        <v>67</v>
      </c>
      <c r="BA12" s="24"/>
      <c r="BB12" t="s">
        <v>66</v>
      </c>
      <c r="BD12" s="5"/>
      <c r="BF12" s="4"/>
      <c r="BG12" s="40" t="s">
        <v>67</v>
      </c>
      <c r="BH12" s="24"/>
      <c r="BI12" t="s">
        <v>66</v>
      </c>
      <c r="BK12" s="5"/>
      <c r="BM12" s="4"/>
      <c r="BN12" s="40" t="s">
        <v>67</v>
      </c>
      <c r="BO12" s="24"/>
      <c r="BP12" t="s">
        <v>66</v>
      </c>
      <c r="BR12" s="5"/>
      <c r="BT12" s="4"/>
      <c r="BU12" s="40" t="s">
        <v>67</v>
      </c>
      <c r="BV12" s="24"/>
      <c r="BW12" t="s">
        <v>66</v>
      </c>
      <c r="BY12" s="5"/>
      <c r="CA12" s="4"/>
      <c r="CB12" s="40" t="s">
        <v>67</v>
      </c>
      <c r="CC12" s="24"/>
      <c r="CD12" t="s">
        <v>66</v>
      </c>
      <c r="CF12" s="5"/>
    </row>
    <row r="13" spans="2:84" x14ac:dyDescent="0.25">
      <c r="B13" s="4"/>
      <c r="C13" s="40" t="s">
        <v>68</v>
      </c>
      <c r="D13" s="24"/>
      <c r="E13" t="s">
        <v>66</v>
      </c>
      <c r="G13" s="5"/>
      <c r="I13" s="4"/>
      <c r="J13" s="40" t="s">
        <v>68</v>
      </c>
      <c r="K13" s="24"/>
      <c r="L13" t="s">
        <v>66</v>
      </c>
      <c r="N13" s="5"/>
      <c r="P13" s="4"/>
      <c r="Q13" s="40" t="s">
        <v>68</v>
      </c>
      <c r="R13" s="24"/>
      <c r="S13" t="s">
        <v>66</v>
      </c>
      <c r="U13" s="5"/>
      <c r="W13" s="4"/>
      <c r="X13" s="40" t="s">
        <v>68</v>
      </c>
      <c r="Y13" s="24"/>
      <c r="Z13" t="s">
        <v>66</v>
      </c>
      <c r="AB13" s="5"/>
      <c r="AD13" s="4"/>
      <c r="AE13" s="40" t="s">
        <v>68</v>
      </c>
      <c r="AF13" s="24"/>
      <c r="AG13" t="s">
        <v>66</v>
      </c>
      <c r="AI13" s="5"/>
      <c r="AK13" s="4"/>
      <c r="AL13" s="40" t="s">
        <v>68</v>
      </c>
      <c r="AM13" s="24"/>
      <c r="AN13" t="s">
        <v>66</v>
      </c>
      <c r="AP13" s="5"/>
      <c r="AR13" s="4"/>
      <c r="AS13" s="40" t="s">
        <v>68</v>
      </c>
      <c r="AT13" s="24"/>
      <c r="AU13" t="s">
        <v>66</v>
      </c>
      <c r="AW13" s="5"/>
      <c r="AY13" s="4"/>
      <c r="AZ13" s="40" t="s">
        <v>68</v>
      </c>
      <c r="BA13" s="24"/>
      <c r="BB13" t="s">
        <v>66</v>
      </c>
      <c r="BD13" s="5"/>
      <c r="BF13" s="4"/>
      <c r="BG13" s="40" t="s">
        <v>68</v>
      </c>
      <c r="BH13" s="24"/>
      <c r="BI13" t="s">
        <v>66</v>
      </c>
      <c r="BK13" s="5"/>
      <c r="BM13" s="4"/>
      <c r="BN13" s="40" t="s">
        <v>68</v>
      </c>
      <c r="BO13" s="24"/>
      <c r="BP13" t="s">
        <v>66</v>
      </c>
      <c r="BR13" s="5"/>
      <c r="BT13" s="4"/>
      <c r="BU13" s="40" t="s">
        <v>68</v>
      </c>
      <c r="BV13" s="24"/>
      <c r="BW13" t="s">
        <v>66</v>
      </c>
      <c r="BY13" s="5"/>
      <c r="CA13" s="4"/>
      <c r="CB13" s="40" t="s">
        <v>68</v>
      </c>
      <c r="CC13" s="24"/>
      <c r="CD13" t="s">
        <v>66</v>
      </c>
      <c r="CF13" s="5"/>
    </row>
    <row r="14" spans="2:84" x14ac:dyDescent="0.25">
      <c r="B14" s="4"/>
      <c r="G14" s="5"/>
      <c r="I14" s="4"/>
      <c r="N14" s="5"/>
      <c r="P14" s="4"/>
      <c r="U14" s="5"/>
      <c r="W14" s="4"/>
      <c r="AB14" s="5"/>
      <c r="AD14" s="4"/>
      <c r="AI14" s="5"/>
      <c r="AK14" s="4"/>
      <c r="AP14" s="5"/>
      <c r="AR14" s="4"/>
      <c r="AW14" s="5"/>
      <c r="AY14" s="4"/>
      <c r="BD14" s="5"/>
      <c r="BF14" s="4"/>
      <c r="BK14" s="5"/>
      <c r="BM14" s="4"/>
      <c r="BR14" s="5"/>
      <c r="BT14" s="4"/>
      <c r="BY14" s="5"/>
      <c r="CA14" s="4"/>
      <c r="CF14" s="5"/>
    </row>
    <row r="15" spans="2:84" x14ac:dyDescent="0.25">
      <c r="B15" s="51" t="s">
        <v>69</v>
      </c>
      <c r="C15" s="40" t="s">
        <v>65</v>
      </c>
      <c r="D15" s="33" t="str">
        <f>IF(ISBLANK($C$9),"-----",IF(ISBLANK($D$11),"-----",+C9/D11*60))</f>
        <v>-----</v>
      </c>
      <c r="E15" t="s">
        <v>53</v>
      </c>
      <c r="G15" s="5"/>
      <c r="I15" s="51" t="s">
        <v>69</v>
      </c>
      <c r="J15" s="40" t="s">
        <v>65</v>
      </c>
      <c r="K15" s="33" t="str">
        <f>IF(ISBLANK(J9),"-----",IF(ISBLANK(K11),"-----",+J9/K11*60))</f>
        <v>-----</v>
      </c>
      <c r="L15" t="s">
        <v>53</v>
      </c>
      <c r="N15" s="5"/>
      <c r="P15" s="51" t="s">
        <v>69</v>
      </c>
      <c r="Q15" s="40" t="s">
        <v>65</v>
      </c>
      <c r="R15" s="33" t="str">
        <f>IF(ISBLANK(Q9),"-----",IF(ISBLANK(R11),"-----",+Q9/R11*60))</f>
        <v>-----</v>
      </c>
      <c r="S15" t="s">
        <v>53</v>
      </c>
      <c r="U15" s="5"/>
      <c r="W15" s="51" t="s">
        <v>69</v>
      </c>
      <c r="X15" s="40" t="s">
        <v>65</v>
      </c>
      <c r="Y15" s="33" t="str">
        <f>IF(ISBLANK(X9),"-----",IF(ISBLANK(Y11),"-----",+X9/Y11*60))</f>
        <v>-----</v>
      </c>
      <c r="Z15" t="s">
        <v>53</v>
      </c>
      <c r="AB15" s="5"/>
      <c r="AD15" s="51" t="s">
        <v>69</v>
      </c>
      <c r="AE15" s="40" t="s">
        <v>65</v>
      </c>
      <c r="AF15" s="33" t="str">
        <f>IF(ISBLANK(AE9),"-----",IF(ISBLANK(AF11),"-----",+AE9/AF11*60))</f>
        <v>-----</v>
      </c>
      <c r="AG15" t="s">
        <v>53</v>
      </c>
      <c r="AI15" s="5"/>
      <c r="AK15" s="51" t="s">
        <v>69</v>
      </c>
      <c r="AL15" s="40" t="s">
        <v>65</v>
      </c>
      <c r="AM15" s="33" t="str">
        <f>IF(ISBLANK(AL9),"-----",IF(ISBLANK(AM11),"-----",+AL9/AM11*60))</f>
        <v>-----</v>
      </c>
      <c r="AN15" t="s">
        <v>53</v>
      </c>
      <c r="AP15" s="5"/>
      <c r="AR15" s="51" t="s">
        <v>69</v>
      </c>
      <c r="AS15" s="40" t="s">
        <v>65</v>
      </c>
      <c r="AT15" s="33" t="str">
        <f>IF(ISBLANK(AS9),"-----",IF(ISBLANK(AT11),"-----",+AS9/AT11*60))</f>
        <v>-----</v>
      </c>
      <c r="AU15" t="s">
        <v>53</v>
      </c>
      <c r="AW15" s="5"/>
      <c r="AY15" s="51" t="s">
        <v>69</v>
      </c>
      <c r="AZ15" s="40" t="s">
        <v>65</v>
      </c>
      <c r="BA15" s="33" t="str">
        <f>IF(ISBLANK(AZ9),"-----",IF(ISBLANK(BA11),"-----",+AZ9/BA11*60))</f>
        <v>-----</v>
      </c>
      <c r="BB15" t="s">
        <v>53</v>
      </c>
      <c r="BD15" s="5"/>
      <c r="BF15" s="51" t="s">
        <v>69</v>
      </c>
      <c r="BG15" s="40" t="s">
        <v>65</v>
      </c>
      <c r="BH15" s="33" t="str">
        <f>IF(ISBLANK(BG9),"-----",IF(ISBLANK(BH11),"-----",+BG9/BH11*60))</f>
        <v>-----</v>
      </c>
      <c r="BI15" t="s">
        <v>53</v>
      </c>
      <c r="BK15" s="5"/>
      <c r="BM15" s="51" t="s">
        <v>69</v>
      </c>
      <c r="BN15" s="40" t="s">
        <v>65</v>
      </c>
      <c r="BO15" s="33" t="str">
        <f>IF(ISBLANK(BN9),"-----",IF(ISBLANK(BO11),"-----",+BN9/BO11*60))</f>
        <v>-----</v>
      </c>
      <c r="BP15" t="s">
        <v>53</v>
      </c>
      <c r="BR15" s="5"/>
      <c r="BT15" s="51" t="s">
        <v>69</v>
      </c>
      <c r="BU15" s="40" t="s">
        <v>65</v>
      </c>
      <c r="BV15" s="33" t="str">
        <f>IF(ISBLANK(BU9),"-----",IF(ISBLANK(BV11),"-----",+BU9/BV11*60))</f>
        <v>-----</v>
      </c>
      <c r="BW15" t="s">
        <v>53</v>
      </c>
      <c r="BY15" s="5"/>
      <c r="CA15" s="51" t="s">
        <v>69</v>
      </c>
      <c r="CB15" s="40" t="s">
        <v>65</v>
      </c>
      <c r="CC15" s="33" t="str">
        <f>IF(ISBLANK(CB9),"-----",IF(ISBLANK(CC11),"-----",+CB9/CC11*60))</f>
        <v>-----</v>
      </c>
      <c r="CD15" t="s">
        <v>53</v>
      </c>
      <c r="CF15" s="5"/>
    </row>
    <row r="16" spans="2:84" x14ac:dyDescent="0.25">
      <c r="B16" s="4"/>
      <c r="C16" s="40" t="s">
        <v>67</v>
      </c>
      <c r="D16" s="33" t="str">
        <f>IF(ISBLANK($C$9),"-----",IF(ISBLANK($D$12),"-----",+C9/D12*60))</f>
        <v>-----</v>
      </c>
      <c r="E16" t="s">
        <v>53</v>
      </c>
      <c r="G16" s="5"/>
      <c r="I16" s="4"/>
      <c r="J16" s="40" t="s">
        <v>67</v>
      </c>
      <c r="K16" s="33" t="str">
        <f>IF(ISBLANK(J9),"-----",IF(ISBLANK(K12),"-----",+J9/K12*60))</f>
        <v>-----</v>
      </c>
      <c r="L16" t="s">
        <v>53</v>
      </c>
      <c r="N16" s="5"/>
      <c r="P16" s="4"/>
      <c r="Q16" s="40" t="s">
        <v>67</v>
      </c>
      <c r="R16" s="33" t="str">
        <f>IF(ISBLANK(Q9),"-----",IF(ISBLANK(R12),"-----",+Q9/R12*60))</f>
        <v>-----</v>
      </c>
      <c r="S16" t="s">
        <v>53</v>
      </c>
      <c r="U16" s="5"/>
      <c r="W16" s="4"/>
      <c r="X16" s="40" t="s">
        <v>67</v>
      </c>
      <c r="Y16" s="33" t="str">
        <f>IF(ISBLANK(X9),"-----",IF(ISBLANK(Y12),"-----",+X9/Y12*60))</f>
        <v>-----</v>
      </c>
      <c r="Z16" t="s">
        <v>53</v>
      </c>
      <c r="AB16" s="5"/>
      <c r="AD16" s="4"/>
      <c r="AE16" s="40" t="s">
        <v>67</v>
      </c>
      <c r="AF16" s="33" t="str">
        <f>IF(ISBLANK(AE9),"-----",IF(ISBLANK(AF12),"-----",+AE9/AF12*60))</f>
        <v>-----</v>
      </c>
      <c r="AG16" t="s">
        <v>53</v>
      </c>
      <c r="AI16" s="5"/>
      <c r="AK16" s="4"/>
      <c r="AL16" s="40" t="s">
        <v>67</v>
      </c>
      <c r="AM16" s="33" t="str">
        <f>IF(ISBLANK(AL9),"-----",IF(ISBLANK(AM12),"-----",+AL9/AM12*60))</f>
        <v>-----</v>
      </c>
      <c r="AN16" t="s">
        <v>53</v>
      </c>
      <c r="AP16" s="5"/>
      <c r="AR16" s="4"/>
      <c r="AS16" s="40" t="s">
        <v>67</v>
      </c>
      <c r="AT16" s="33" t="str">
        <f>IF(ISBLANK(AS9),"-----",IF(ISBLANK(AT12),"-----",+AS9/AT12*60))</f>
        <v>-----</v>
      </c>
      <c r="AU16" t="s">
        <v>53</v>
      </c>
      <c r="AW16" s="5"/>
      <c r="AY16" s="4"/>
      <c r="AZ16" s="40" t="s">
        <v>67</v>
      </c>
      <c r="BA16" s="33" t="str">
        <f>IF(ISBLANK(AZ9),"-----",IF(ISBLANK(BA12),"-----",+AZ9/BA12*60))</f>
        <v>-----</v>
      </c>
      <c r="BB16" t="s">
        <v>53</v>
      </c>
      <c r="BD16" s="5"/>
      <c r="BF16" s="4"/>
      <c r="BG16" s="40" t="s">
        <v>67</v>
      </c>
      <c r="BH16" s="33" t="str">
        <f>IF(ISBLANK(BG9),"-----",IF(ISBLANK(BH12),"-----",+BG9/BH12*60))</f>
        <v>-----</v>
      </c>
      <c r="BI16" t="s">
        <v>53</v>
      </c>
      <c r="BK16" s="5"/>
      <c r="BM16" s="4"/>
      <c r="BN16" s="40" t="s">
        <v>67</v>
      </c>
      <c r="BO16" s="33" t="str">
        <f>IF(ISBLANK(BN9),"-----",IF(ISBLANK(BO12),"-----",+BN9/BO12*60))</f>
        <v>-----</v>
      </c>
      <c r="BP16" t="s">
        <v>53</v>
      </c>
      <c r="BR16" s="5"/>
      <c r="BT16" s="4"/>
      <c r="BU16" s="40" t="s">
        <v>67</v>
      </c>
      <c r="BV16" s="33" t="str">
        <f>IF(ISBLANK(BU9),"-----",IF(ISBLANK(BV12),"-----",+BU9/BV12*60))</f>
        <v>-----</v>
      </c>
      <c r="BW16" t="s">
        <v>53</v>
      </c>
      <c r="BY16" s="5"/>
      <c r="CA16" s="4"/>
      <c r="CB16" s="40" t="s">
        <v>67</v>
      </c>
      <c r="CC16" s="33" t="str">
        <f>IF(ISBLANK(CB9),"-----",IF(ISBLANK(CC12),"-----",+CB9/CC12*60))</f>
        <v>-----</v>
      </c>
      <c r="CD16" t="s">
        <v>53</v>
      </c>
      <c r="CF16" s="5"/>
    </row>
    <row r="17" spans="2:84" x14ac:dyDescent="0.25">
      <c r="B17" s="4"/>
      <c r="C17" s="40" t="s">
        <v>68</v>
      </c>
      <c r="D17" s="33" t="str">
        <f>IF(ISBLANK($C$9),"-----",IF(ISBLANK($D$13),"-----",+C9/D13*60))</f>
        <v>-----</v>
      </c>
      <c r="E17" t="s">
        <v>53</v>
      </c>
      <c r="G17" s="5"/>
      <c r="I17" s="4"/>
      <c r="J17" s="40" t="s">
        <v>68</v>
      </c>
      <c r="K17" s="33" t="str">
        <f>IF(ISBLANK(J9),"-----",IF(ISBLANK(K13),"-----",+J9/K13*60))</f>
        <v>-----</v>
      </c>
      <c r="L17" t="s">
        <v>53</v>
      </c>
      <c r="N17" s="5"/>
      <c r="P17" s="4"/>
      <c r="Q17" s="40" t="s">
        <v>68</v>
      </c>
      <c r="R17" s="33" t="str">
        <f>IF(ISBLANK(Q9),"-----",IF(ISBLANK(R13),"-----",+Q9/R13*60))</f>
        <v>-----</v>
      </c>
      <c r="S17" t="s">
        <v>53</v>
      </c>
      <c r="U17" s="5"/>
      <c r="W17" s="4"/>
      <c r="X17" s="40" t="s">
        <v>68</v>
      </c>
      <c r="Y17" s="33" t="str">
        <f>IF(ISBLANK(X9),"-----",IF(ISBLANK(Y13),"-----",+X9/Y13*60))</f>
        <v>-----</v>
      </c>
      <c r="Z17" t="s">
        <v>53</v>
      </c>
      <c r="AB17" s="5"/>
      <c r="AD17" s="4"/>
      <c r="AE17" s="40" t="s">
        <v>68</v>
      </c>
      <c r="AF17" s="33" t="str">
        <f>IF(ISBLANK(AE9),"-----",IF(ISBLANK(AF13),"-----",+AE9/AF13*60))</f>
        <v>-----</v>
      </c>
      <c r="AG17" t="s">
        <v>53</v>
      </c>
      <c r="AI17" s="5"/>
      <c r="AK17" s="4"/>
      <c r="AL17" s="40" t="s">
        <v>68</v>
      </c>
      <c r="AM17" s="33" t="str">
        <f>IF(ISBLANK(AL9),"-----",IF(ISBLANK(AM13),"-----",+AL9/AM13*60))</f>
        <v>-----</v>
      </c>
      <c r="AN17" t="s">
        <v>53</v>
      </c>
      <c r="AP17" s="5"/>
      <c r="AR17" s="4"/>
      <c r="AS17" s="40" t="s">
        <v>68</v>
      </c>
      <c r="AT17" s="33" t="str">
        <f>IF(ISBLANK(AS9),"-----",IF(ISBLANK(AT13),"-----",+AS9/AT13*60))</f>
        <v>-----</v>
      </c>
      <c r="AU17" t="s">
        <v>53</v>
      </c>
      <c r="AW17" s="5"/>
      <c r="AY17" s="4"/>
      <c r="AZ17" s="40" t="s">
        <v>68</v>
      </c>
      <c r="BA17" s="33" t="str">
        <f>IF(ISBLANK(AZ9),"-----",IF(ISBLANK(BA13),"-----",+AZ9/BA13*60))</f>
        <v>-----</v>
      </c>
      <c r="BB17" t="s">
        <v>53</v>
      </c>
      <c r="BD17" s="5"/>
      <c r="BF17" s="4"/>
      <c r="BG17" s="40" t="s">
        <v>68</v>
      </c>
      <c r="BH17" s="33" t="str">
        <f>IF(ISBLANK(BG9),"-----",IF(ISBLANK(BH13),"-----",+BG9/BH13*60))</f>
        <v>-----</v>
      </c>
      <c r="BI17" t="s">
        <v>53</v>
      </c>
      <c r="BK17" s="5"/>
      <c r="BM17" s="4"/>
      <c r="BN17" s="40" t="s">
        <v>68</v>
      </c>
      <c r="BO17" s="33" t="str">
        <f>IF(ISBLANK(BN9),"-----",IF(ISBLANK(BO13),"-----",+BN9/BO13*60))</f>
        <v>-----</v>
      </c>
      <c r="BP17" t="s">
        <v>53</v>
      </c>
      <c r="BR17" s="5"/>
      <c r="BT17" s="4"/>
      <c r="BU17" s="40" t="s">
        <v>68</v>
      </c>
      <c r="BV17" s="33" t="str">
        <f>IF(ISBLANK(BU9),"-----",IF(ISBLANK(BV13),"-----",+BU9/BV13*60))</f>
        <v>-----</v>
      </c>
      <c r="BW17" t="s">
        <v>53</v>
      </c>
      <c r="BY17" s="5"/>
      <c r="CA17" s="4"/>
      <c r="CB17" s="40" t="s">
        <v>68</v>
      </c>
      <c r="CC17" s="33" t="str">
        <f>IF(ISBLANK(CB9),"-----",IF(ISBLANK(CC13),"-----",+CB9/CC13*60))</f>
        <v>-----</v>
      </c>
      <c r="CD17" t="s">
        <v>53</v>
      </c>
      <c r="CF17" s="5"/>
    </row>
    <row r="18" spans="2:84" x14ac:dyDescent="0.25">
      <c r="B18" s="4"/>
      <c r="D18" s="33"/>
      <c r="G18" s="5"/>
      <c r="I18" s="4"/>
      <c r="K18" s="33"/>
      <c r="N18" s="5"/>
      <c r="P18" s="4"/>
      <c r="R18" s="33"/>
      <c r="U18" s="5"/>
      <c r="W18" s="4"/>
      <c r="Y18" s="33"/>
      <c r="AB18" s="5"/>
      <c r="AD18" s="4"/>
      <c r="AF18" s="33"/>
      <c r="AI18" s="5"/>
      <c r="AK18" s="4"/>
      <c r="AM18" s="33"/>
      <c r="AP18" s="5"/>
      <c r="AR18" s="4"/>
      <c r="AT18" s="33"/>
      <c r="AW18" s="5"/>
      <c r="AY18" s="4"/>
      <c r="BA18" s="33"/>
      <c r="BD18" s="5"/>
      <c r="BF18" s="4"/>
      <c r="BH18" s="33"/>
      <c r="BK18" s="5"/>
      <c r="BM18" s="4"/>
      <c r="BO18" s="33"/>
      <c r="BR18" s="5"/>
      <c r="BT18" s="4"/>
      <c r="BV18" s="33"/>
      <c r="BY18" s="5"/>
      <c r="CA18" s="4"/>
      <c r="CC18" s="33"/>
      <c r="CF18" s="5"/>
    </row>
    <row r="19" spans="2:84" x14ac:dyDescent="0.25">
      <c r="B19" s="51" t="s">
        <v>70</v>
      </c>
      <c r="C19" s="40" t="s">
        <v>71</v>
      </c>
      <c r="D19" s="55" t="str">
        <f>IF(ISBLANK($D$11),"-----",AVERAGE(D15:D17))</f>
        <v>-----</v>
      </c>
      <c r="E19" t="s">
        <v>53</v>
      </c>
      <c r="G19" s="5"/>
      <c r="I19" s="51" t="s">
        <v>70</v>
      </c>
      <c r="J19" s="40" t="s">
        <v>71</v>
      </c>
      <c r="K19" s="55" t="str">
        <f>IF(ISBLANK(K11),"-----",AVERAGE(K15:K17))</f>
        <v>-----</v>
      </c>
      <c r="L19" t="s">
        <v>53</v>
      </c>
      <c r="N19" s="5"/>
      <c r="P19" s="51" t="s">
        <v>70</v>
      </c>
      <c r="Q19" s="40" t="s">
        <v>71</v>
      </c>
      <c r="R19" s="55" t="str">
        <f>IF(ISBLANK(R11),"-----",AVERAGE(R15:R17))</f>
        <v>-----</v>
      </c>
      <c r="S19" t="s">
        <v>53</v>
      </c>
      <c r="U19" s="5"/>
      <c r="W19" s="51" t="s">
        <v>70</v>
      </c>
      <c r="X19" s="40" t="s">
        <v>71</v>
      </c>
      <c r="Y19" s="55" t="str">
        <f>IF(ISBLANK(Y11),"-----",AVERAGE(Y15:Y17))</f>
        <v>-----</v>
      </c>
      <c r="Z19" t="s">
        <v>53</v>
      </c>
      <c r="AB19" s="5"/>
      <c r="AD19" s="51" t="s">
        <v>70</v>
      </c>
      <c r="AE19" s="40" t="s">
        <v>71</v>
      </c>
      <c r="AF19" s="55" t="str">
        <f>IF(ISBLANK(AF11),"-----",AVERAGE(AF15:AF17))</f>
        <v>-----</v>
      </c>
      <c r="AG19" t="s">
        <v>53</v>
      </c>
      <c r="AI19" s="5"/>
      <c r="AK19" s="51" t="s">
        <v>70</v>
      </c>
      <c r="AL19" s="40" t="s">
        <v>71</v>
      </c>
      <c r="AM19" s="55" t="str">
        <f>IF(ISBLANK(AM11),"-----",AVERAGE(AM15:AM17))</f>
        <v>-----</v>
      </c>
      <c r="AN19" t="s">
        <v>53</v>
      </c>
      <c r="AP19" s="5"/>
      <c r="AR19" s="51" t="s">
        <v>70</v>
      </c>
      <c r="AS19" s="40" t="s">
        <v>71</v>
      </c>
      <c r="AT19" s="55" t="str">
        <f>IF(ISBLANK(AT11),"-----",AVERAGE(AT15:AT17))</f>
        <v>-----</v>
      </c>
      <c r="AU19" t="s">
        <v>53</v>
      </c>
      <c r="AW19" s="5"/>
      <c r="AY19" s="51" t="s">
        <v>70</v>
      </c>
      <c r="AZ19" s="40" t="s">
        <v>71</v>
      </c>
      <c r="BA19" s="55" t="str">
        <f>IF(ISBLANK(BA11),"-----",AVERAGE(BA15:BA17))</f>
        <v>-----</v>
      </c>
      <c r="BB19" t="s">
        <v>53</v>
      </c>
      <c r="BD19" s="5"/>
      <c r="BF19" s="51" t="s">
        <v>70</v>
      </c>
      <c r="BG19" s="40" t="s">
        <v>71</v>
      </c>
      <c r="BH19" s="55" t="str">
        <f>IF(ISBLANK(BH11),"-----",AVERAGE(BH15:BH17))</f>
        <v>-----</v>
      </c>
      <c r="BI19" t="s">
        <v>53</v>
      </c>
      <c r="BK19" s="5"/>
      <c r="BM19" s="51" t="s">
        <v>70</v>
      </c>
      <c r="BN19" s="40" t="s">
        <v>71</v>
      </c>
      <c r="BO19" s="55" t="str">
        <f>IF(ISBLANK(BO11),"-----",AVERAGE(BO15:BO17))</f>
        <v>-----</v>
      </c>
      <c r="BP19" t="s">
        <v>53</v>
      </c>
      <c r="BR19" s="5"/>
      <c r="BT19" s="51" t="s">
        <v>70</v>
      </c>
      <c r="BU19" s="40" t="s">
        <v>71</v>
      </c>
      <c r="BV19" s="55" t="str">
        <f>IF(ISBLANK(BV11),"-----",AVERAGE(BV15:BV17))</f>
        <v>-----</v>
      </c>
      <c r="BW19" t="s">
        <v>53</v>
      </c>
      <c r="BY19" s="5"/>
      <c r="CA19" s="51" t="s">
        <v>70</v>
      </c>
      <c r="CB19" s="40" t="s">
        <v>71</v>
      </c>
      <c r="CC19" s="55" t="str">
        <f>IF(ISBLANK(CC11),"-----",AVERAGE(CC15:CC17))</f>
        <v>-----</v>
      </c>
      <c r="CD19" t="s">
        <v>53</v>
      </c>
      <c r="CF19" s="5"/>
    </row>
    <row r="20" spans="2:84" ht="15.75" thickBot="1" x14ac:dyDescent="0.3">
      <c r="B20" s="6"/>
      <c r="C20" s="7"/>
      <c r="D20" s="7"/>
      <c r="E20" s="7"/>
      <c r="F20" s="7"/>
      <c r="G20" s="8"/>
      <c r="I20" s="6"/>
      <c r="J20" s="7"/>
      <c r="K20" s="7"/>
      <c r="L20" s="7"/>
      <c r="M20" s="7"/>
      <c r="N20" s="8"/>
      <c r="P20" s="6"/>
      <c r="Q20" s="7"/>
      <c r="R20" s="7"/>
      <c r="S20" s="7"/>
      <c r="T20" s="7"/>
      <c r="U20" s="8"/>
      <c r="W20" s="6"/>
      <c r="X20" s="7"/>
      <c r="Y20" s="7"/>
      <c r="Z20" s="7"/>
      <c r="AA20" s="7"/>
      <c r="AB20" s="8"/>
      <c r="AD20" s="6"/>
      <c r="AE20" s="7"/>
      <c r="AF20" s="7"/>
      <c r="AG20" s="7"/>
      <c r="AH20" s="7"/>
      <c r="AI20" s="8"/>
      <c r="AK20" s="6"/>
      <c r="AL20" s="7"/>
      <c r="AM20" s="7"/>
      <c r="AN20" s="7"/>
      <c r="AO20" s="7"/>
      <c r="AP20" s="8"/>
      <c r="AR20" s="6"/>
      <c r="AS20" s="7"/>
      <c r="AT20" s="7"/>
      <c r="AU20" s="7"/>
      <c r="AV20" s="7"/>
      <c r="AW20" s="8"/>
      <c r="AY20" s="6"/>
      <c r="AZ20" s="7"/>
      <c r="BA20" s="7"/>
      <c r="BB20" s="7"/>
      <c r="BC20" s="7"/>
      <c r="BD20" s="8"/>
      <c r="BF20" s="6"/>
      <c r="BG20" s="7"/>
      <c r="BH20" s="7"/>
      <c r="BI20" s="7"/>
      <c r="BJ20" s="7"/>
      <c r="BK20" s="8"/>
      <c r="BM20" s="6"/>
      <c r="BN20" s="7"/>
      <c r="BO20" s="7"/>
      <c r="BP20" s="7"/>
      <c r="BQ20" s="7"/>
      <c r="BR20" s="8"/>
      <c r="BT20" s="6"/>
      <c r="BU20" s="7"/>
      <c r="BV20" s="7"/>
      <c r="BW20" s="7"/>
      <c r="BX20" s="7"/>
      <c r="BY20" s="8"/>
      <c r="CA20" s="6"/>
      <c r="CB20" s="7"/>
      <c r="CC20" s="7"/>
      <c r="CD20" s="7"/>
      <c r="CE20" s="7"/>
      <c r="CF20" s="8"/>
    </row>
    <row r="22" spans="2:84" x14ac:dyDescent="0.25">
      <c r="I22" s="108" t="s">
        <v>18</v>
      </c>
      <c r="J22" s="108"/>
      <c r="K22" s="108"/>
      <c r="L22" s="108"/>
    </row>
    <row r="23" spans="2:84" ht="34.5" customHeight="1" x14ac:dyDescent="0.25">
      <c r="I23" s="80" t="s">
        <v>19</v>
      </c>
      <c r="J23" s="80" t="s">
        <v>5</v>
      </c>
      <c r="K23" s="109" t="s">
        <v>72</v>
      </c>
      <c r="L23" s="109"/>
      <c r="M23" s="9"/>
    </row>
    <row r="24" spans="2:84" x14ac:dyDescent="0.25">
      <c r="I24" s="79" t="str">
        <f>IF(ISBLANK(C2),"----",C2)</f>
        <v>----</v>
      </c>
      <c r="J24" s="70" t="str">
        <f>IF(ISBLANK(C3),"----",C3)</f>
        <v>----</v>
      </c>
      <c r="K24" s="119" t="str">
        <f>D19</f>
        <v>-----</v>
      </c>
      <c r="L24" s="120"/>
    </row>
    <row r="25" spans="2:84" x14ac:dyDescent="0.25">
      <c r="I25" s="79" t="str">
        <f>IF(ISBLANK(J2),"----",J2)</f>
        <v>----</v>
      </c>
      <c r="J25" s="70" t="str">
        <f>IF(ISBLANK(J3),"----",J3)</f>
        <v>----</v>
      </c>
      <c r="K25" s="119" t="str">
        <f>K19</f>
        <v>-----</v>
      </c>
      <c r="L25" s="120"/>
    </row>
    <row r="26" spans="2:84" x14ac:dyDescent="0.25">
      <c r="I26" s="79" t="str">
        <f>IF(ISBLANK(Q2),"----",Q2)</f>
        <v>----</v>
      </c>
      <c r="J26" s="70" t="str">
        <f>IF(ISBLANK(Q3),"----",Q3)</f>
        <v>----</v>
      </c>
      <c r="K26" s="119" t="str">
        <f>R19</f>
        <v>-----</v>
      </c>
      <c r="L26" s="120"/>
    </row>
    <row r="27" spans="2:84" x14ac:dyDescent="0.25">
      <c r="I27" s="79" t="str">
        <f>IF(ISBLANK(X2),"----",X2)</f>
        <v>----</v>
      </c>
      <c r="J27" s="70" t="str">
        <f>IF(ISBLANK(X3),"----",X3)</f>
        <v>----</v>
      </c>
      <c r="K27" s="119" t="str">
        <f>Y19</f>
        <v>-----</v>
      </c>
      <c r="L27" s="120"/>
    </row>
    <row r="28" spans="2:84" x14ac:dyDescent="0.25">
      <c r="I28" s="79" t="str">
        <f>IF(ISBLANK(AE2),"----",AE2)</f>
        <v>----</v>
      </c>
      <c r="J28" s="70" t="str">
        <f>IF(ISBLANK(AE3),"----",AE3)</f>
        <v>----</v>
      </c>
      <c r="K28" s="119" t="str">
        <f>AF19</f>
        <v>-----</v>
      </c>
      <c r="L28" s="120"/>
    </row>
    <row r="29" spans="2:84" x14ac:dyDescent="0.25">
      <c r="I29" s="79" t="str">
        <f>IF(ISBLANK(AL2),"----",AL2)</f>
        <v>----</v>
      </c>
      <c r="J29" s="70" t="str">
        <f>IF(ISBLANK(AL3),"----",AL3)</f>
        <v>----</v>
      </c>
      <c r="K29" s="119" t="str">
        <f>AM19</f>
        <v>-----</v>
      </c>
      <c r="L29" s="120"/>
    </row>
    <row r="30" spans="2:84" x14ac:dyDescent="0.25">
      <c r="I30" s="79" t="str">
        <f>IF(ISBLANK(AS2),"----",AS2)</f>
        <v>----</v>
      </c>
      <c r="J30" s="70" t="str">
        <f>IF(ISBLANK(AS3),"----",AS3)</f>
        <v>----</v>
      </c>
      <c r="K30" s="119" t="str">
        <f>AT19</f>
        <v>-----</v>
      </c>
      <c r="L30" s="120"/>
    </row>
    <row r="31" spans="2:84" x14ac:dyDescent="0.25">
      <c r="I31" s="79" t="str">
        <f>IF(ISBLANK(AZ2),"----",AZ2)</f>
        <v>----</v>
      </c>
      <c r="J31" s="70" t="str">
        <f>IF(ISBLANK(AZ3),"----",AZ3)</f>
        <v>----</v>
      </c>
      <c r="K31" s="119" t="str">
        <f>BA19</f>
        <v>-----</v>
      </c>
      <c r="L31" s="120"/>
    </row>
    <row r="32" spans="2:84" x14ac:dyDescent="0.25">
      <c r="I32" s="79" t="str">
        <f>IF(ISBLANK(BG2),"----",BG2)</f>
        <v>----</v>
      </c>
      <c r="J32" s="70" t="str">
        <f>IF(ISBLANK(BG3),"----",BG3)</f>
        <v>----</v>
      </c>
      <c r="K32" s="119" t="str">
        <f>BH19</f>
        <v>-----</v>
      </c>
      <c r="L32" s="120"/>
    </row>
    <row r="33" spans="9:12" x14ac:dyDescent="0.25">
      <c r="I33" s="79" t="str">
        <f>IF(ISBLANK(BN2),"----",BN2)</f>
        <v>----</v>
      </c>
      <c r="J33" s="70" t="str">
        <f>IF(ISBLANK(BN3),"----",BN3)</f>
        <v>----</v>
      </c>
      <c r="K33" s="119" t="str">
        <f>BO19</f>
        <v>-----</v>
      </c>
      <c r="L33" s="120"/>
    </row>
    <row r="34" spans="9:12" x14ac:dyDescent="0.25">
      <c r="I34" s="79" t="str">
        <f>IF(ISBLANK(BU2),"----",BU2)</f>
        <v>----</v>
      </c>
      <c r="J34" s="70" t="str">
        <f>IF(ISBLANK(BU3),"----",BU3)</f>
        <v>----</v>
      </c>
      <c r="K34" s="119" t="str">
        <f>BV19</f>
        <v>-----</v>
      </c>
      <c r="L34" s="120"/>
    </row>
    <row r="35" spans="9:12" x14ac:dyDescent="0.25">
      <c r="I35" s="79" t="str">
        <f>IF(ISBLANK(CB2),"----",CB2)</f>
        <v>----</v>
      </c>
      <c r="J35" s="70" t="str">
        <f>IF(ISBLANK(CB3),"----",CB3)</f>
        <v>----</v>
      </c>
      <c r="K35" s="119" t="str">
        <f>CC19</f>
        <v>-----</v>
      </c>
      <c r="L35" s="120"/>
    </row>
  </sheetData>
  <mergeCells count="38">
    <mergeCell ref="BN5:BR5"/>
    <mergeCell ref="BN7:BQ7"/>
    <mergeCell ref="BU5:BY5"/>
    <mergeCell ref="BU7:BX7"/>
    <mergeCell ref="CB5:CF5"/>
    <mergeCell ref="CB7:CE7"/>
    <mergeCell ref="AZ5:BD5"/>
    <mergeCell ref="AZ7:BC7"/>
    <mergeCell ref="BG5:BK5"/>
    <mergeCell ref="BG7:BJ7"/>
    <mergeCell ref="AS5:AW5"/>
    <mergeCell ref="AS7:AV7"/>
    <mergeCell ref="AE5:AI5"/>
    <mergeCell ref="AE7:AH7"/>
    <mergeCell ref="J5:N5"/>
    <mergeCell ref="J7:M7"/>
    <mergeCell ref="AL5:AP5"/>
    <mergeCell ref="AL7:AO7"/>
    <mergeCell ref="Q5:U5"/>
    <mergeCell ref="Q7:T7"/>
    <mergeCell ref="X5:AB5"/>
    <mergeCell ref="X7:AA7"/>
    <mergeCell ref="K35:L35"/>
    <mergeCell ref="K34:L34"/>
    <mergeCell ref="K33:L33"/>
    <mergeCell ref="C5:G5"/>
    <mergeCell ref="C7:F7"/>
    <mergeCell ref="K32:L32"/>
    <mergeCell ref="K31:L31"/>
    <mergeCell ref="K30:L30"/>
    <mergeCell ref="K29:L29"/>
    <mergeCell ref="K28:L28"/>
    <mergeCell ref="K27:L27"/>
    <mergeCell ref="K26:L26"/>
    <mergeCell ref="K25:L25"/>
    <mergeCell ref="K24:L24"/>
    <mergeCell ref="K23:L23"/>
    <mergeCell ref="I22:L22"/>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ED50D-AA93-4765-BF16-AEF7BDAA1E21}">
  <dimension ref="K1:CL65"/>
  <sheetViews>
    <sheetView workbookViewId="0">
      <selection activeCell="S27" sqref="S27"/>
    </sheetView>
  </sheetViews>
  <sheetFormatPr defaultRowHeight="15" x14ac:dyDescent="0.25"/>
  <cols>
    <col min="11" max="11" width="14.140625" customWidth="1"/>
    <col min="12" max="12" width="9.7109375" bestFit="1" customWidth="1"/>
    <col min="20" max="20" width="33.28515625" bestFit="1" customWidth="1"/>
    <col min="21" max="21" width="9.42578125" customWidth="1"/>
    <col min="22" max="22" width="8.140625" bestFit="1" customWidth="1"/>
    <col min="26" max="26" width="29.7109375" bestFit="1" customWidth="1"/>
    <col min="32" max="32" width="29.7109375" bestFit="1" customWidth="1"/>
    <col min="38" max="38" width="29.7109375" bestFit="1" customWidth="1"/>
    <col min="44" max="44" width="29.7109375" bestFit="1" customWidth="1"/>
    <col min="50" max="50" width="29.7109375" bestFit="1" customWidth="1"/>
    <col min="56" max="56" width="29.7109375" bestFit="1" customWidth="1"/>
    <col min="62" max="62" width="29.7109375" bestFit="1" customWidth="1"/>
    <col min="68" max="68" width="29.7109375" bestFit="1" customWidth="1"/>
    <col min="74" max="74" width="29.7109375" bestFit="1" customWidth="1"/>
    <col min="80" max="80" width="29.7109375" bestFit="1" customWidth="1"/>
    <col min="86" max="86" width="29.7109375" bestFit="1" customWidth="1"/>
  </cols>
  <sheetData>
    <row r="1" spans="11:90" ht="15.75" thickBot="1" x14ac:dyDescent="0.3">
      <c r="K1" s="47"/>
    </row>
    <row r="2" spans="11:90" x14ac:dyDescent="0.25">
      <c r="K2" s="84" t="s">
        <v>13</v>
      </c>
      <c r="L2" s="84" t="s">
        <v>13</v>
      </c>
      <c r="M2" s="122" t="s">
        <v>114</v>
      </c>
      <c r="N2" s="122"/>
      <c r="O2" s="122"/>
      <c r="P2" s="122"/>
      <c r="Q2" s="122"/>
      <c r="T2" s="89" t="s">
        <v>99</v>
      </c>
      <c r="U2" s="2"/>
      <c r="V2" s="2"/>
      <c r="W2" s="2"/>
      <c r="X2" s="3"/>
      <c r="Z2" s="89" t="s">
        <v>99</v>
      </c>
      <c r="AA2" s="2"/>
      <c r="AB2" s="2"/>
      <c r="AC2" s="2"/>
      <c r="AD2" s="3"/>
      <c r="AF2" s="89" t="s">
        <v>99</v>
      </c>
      <c r="AG2" s="2"/>
      <c r="AH2" s="2"/>
      <c r="AI2" s="2"/>
      <c r="AJ2" s="3"/>
      <c r="AL2" s="89" t="s">
        <v>99</v>
      </c>
      <c r="AM2" s="2"/>
      <c r="AN2" s="2"/>
      <c r="AO2" s="2"/>
      <c r="AP2" s="3"/>
      <c r="AR2" s="89" t="s">
        <v>99</v>
      </c>
      <c r="AS2" s="2"/>
      <c r="AT2" s="2"/>
      <c r="AU2" s="2"/>
      <c r="AV2" s="3"/>
      <c r="AX2" s="89" t="s">
        <v>99</v>
      </c>
      <c r="AY2" s="2"/>
      <c r="AZ2" s="2"/>
      <c r="BA2" s="2"/>
      <c r="BB2" s="3"/>
      <c r="BD2" s="89" t="s">
        <v>99</v>
      </c>
      <c r="BE2" s="2"/>
      <c r="BF2" s="2"/>
      <c r="BG2" s="2"/>
      <c r="BH2" s="3"/>
      <c r="BJ2" s="89" t="s">
        <v>99</v>
      </c>
      <c r="BK2" s="2"/>
      <c r="BL2" s="2"/>
      <c r="BM2" s="2"/>
      <c r="BN2" s="3"/>
      <c r="BP2" s="89" t="s">
        <v>99</v>
      </c>
      <c r="BQ2" s="2"/>
      <c r="BR2" s="2"/>
      <c r="BS2" s="2"/>
      <c r="BT2" s="3"/>
      <c r="BV2" s="89" t="s">
        <v>99</v>
      </c>
      <c r="BW2" s="2"/>
      <c r="BX2" s="2"/>
      <c r="BY2" s="2"/>
      <c r="BZ2" s="3"/>
      <c r="CB2" s="89" t="s">
        <v>99</v>
      </c>
      <c r="CC2" s="2"/>
      <c r="CD2" s="2"/>
      <c r="CE2" s="2"/>
      <c r="CF2" s="3"/>
      <c r="CH2" s="89" t="s">
        <v>99</v>
      </c>
      <c r="CI2" s="2"/>
      <c r="CJ2" s="2"/>
      <c r="CK2" s="2"/>
      <c r="CL2" s="3"/>
    </row>
    <row r="3" spans="11:90" x14ac:dyDescent="0.25">
      <c r="K3" s="84"/>
      <c r="L3" s="84" t="s">
        <v>76</v>
      </c>
      <c r="M3" s="84" t="s">
        <v>77</v>
      </c>
      <c r="N3" s="84" t="s">
        <v>78</v>
      </c>
      <c r="O3" s="84" t="s">
        <v>79</v>
      </c>
      <c r="P3" s="84" t="s">
        <v>80</v>
      </c>
      <c r="Q3" s="84" t="s">
        <v>81</v>
      </c>
      <c r="T3" s="12" t="s">
        <v>4</v>
      </c>
      <c r="U3" s="93"/>
      <c r="X3" s="5"/>
      <c r="Z3" s="12" t="s">
        <v>4</v>
      </c>
      <c r="AA3" s="93"/>
      <c r="AD3" s="5"/>
      <c r="AF3" s="12" t="s">
        <v>4</v>
      </c>
      <c r="AG3" s="93"/>
      <c r="AJ3" s="5"/>
      <c r="AL3" s="12" t="s">
        <v>4</v>
      </c>
      <c r="AM3" s="93"/>
      <c r="AP3" s="5"/>
      <c r="AR3" s="12" t="s">
        <v>4</v>
      </c>
      <c r="AS3" s="93"/>
      <c r="AV3" s="5"/>
      <c r="AX3" s="12" t="s">
        <v>4</v>
      </c>
      <c r="AY3" s="93"/>
      <c r="BB3" s="5"/>
      <c r="BD3" s="12" t="s">
        <v>4</v>
      </c>
      <c r="BE3" s="93"/>
      <c r="BH3" s="5"/>
      <c r="BJ3" s="12" t="s">
        <v>4</v>
      </c>
      <c r="BK3" s="93"/>
      <c r="BN3" s="5"/>
      <c r="BP3" s="12" t="s">
        <v>4</v>
      </c>
      <c r="BQ3" s="93"/>
      <c r="BT3" s="5"/>
      <c r="BV3" s="12" t="s">
        <v>4</v>
      </c>
      <c r="BW3" s="93"/>
      <c r="BZ3" s="5"/>
      <c r="CB3" s="12" t="s">
        <v>4</v>
      </c>
      <c r="CC3" s="93"/>
      <c r="CF3" s="5"/>
      <c r="CH3" s="12" t="s">
        <v>4</v>
      </c>
      <c r="CI3" s="93"/>
      <c r="CL3" s="5"/>
    </row>
    <row r="4" spans="11:90" x14ac:dyDescent="0.25">
      <c r="K4" s="85" t="s">
        <v>82</v>
      </c>
      <c r="L4" s="85">
        <f>1/12</f>
        <v>8.3333333333333329E-2</v>
      </c>
      <c r="M4" s="11">
        <v>4.0599999999999996</v>
      </c>
      <c r="N4" s="11">
        <v>3.59</v>
      </c>
      <c r="O4" s="11">
        <v>1.55</v>
      </c>
      <c r="P4" s="11">
        <v>1</v>
      </c>
      <c r="Q4" s="11">
        <v>0.56000000000000005</v>
      </c>
      <c r="T4" s="12" t="s">
        <v>5</v>
      </c>
      <c r="U4" s="123"/>
      <c r="V4" s="123"/>
      <c r="W4" s="94"/>
      <c r="X4" s="96"/>
      <c r="Z4" s="12" t="s">
        <v>5</v>
      </c>
      <c r="AA4" s="123"/>
      <c r="AB4" s="123"/>
      <c r="AC4" s="94"/>
      <c r="AD4" s="96"/>
      <c r="AF4" s="12" t="s">
        <v>5</v>
      </c>
      <c r="AG4" s="123"/>
      <c r="AH4" s="123"/>
      <c r="AI4" s="94"/>
      <c r="AJ4" s="96"/>
      <c r="AL4" s="12" t="s">
        <v>5</v>
      </c>
      <c r="AM4" s="123"/>
      <c r="AN4" s="123"/>
      <c r="AO4" s="94"/>
      <c r="AP4" s="96"/>
      <c r="AR4" s="12" t="s">
        <v>5</v>
      </c>
      <c r="AS4" s="123"/>
      <c r="AT4" s="123"/>
      <c r="AU4" s="94"/>
      <c r="AV4" s="96"/>
      <c r="AX4" s="12" t="s">
        <v>5</v>
      </c>
      <c r="AY4" s="123"/>
      <c r="AZ4" s="123"/>
      <c r="BA4" s="94"/>
      <c r="BB4" s="96"/>
      <c r="BD4" s="12" t="s">
        <v>5</v>
      </c>
      <c r="BE4" s="123"/>
      <c r="BF4" s="123"/>
      <c r="BG4" s="94"/>
      <c r="BH4" s="96"/>
      <c r="BJ4" s="12" t="s">
        <v>5</v>
      </c>
      <c r="BK4" s="123"/>
      <c r="BL4" s="123"/>
      <c r="BM4" s="94"/>
      <c r="BN4" s="96"/>
      <c r="BP4" s="12" t="s">
        <v>5</v>
      </c>
      <c r="BQ4" s="123"/>
      <c r="BR4" s="123"/>
      <c r="BS4" s="94"/>
      <c r="BT4" s="96"/>
      <c r="BV4" s="12" t="s">
        <v>5</v>
      </c>
      <c r="BW4" s="123"/>
      <c r="BX4" s="123"/>
      <c r="BY4" s="94"/>
      <c r="BZ4" s="96"/>
      <c r="CB4" s="12" t="s">
        <v>5</v>
      </c>
      <c r="CC4" s="123"/>
      <c r="CD4" s="123"/>
      <c r="CE4" s="94"/>
      <c r="CF4" s="96"/>
      <c r="CH4" s="12" t="s">
        <v>5</v>
      </c>
      <c r="CI4" s="123"/>
      <c r="CJ4" s="123"/>
      <c r="CK4" s="94"/>
      <c r="CL4" s="96"/>
    </row>
    <row r="5" spans="11:90" x14ac:dyDescent="0.25">
      <c r="K5" s="85" t="s">
        <v>83</v>
      </c>
      <c r="L5" s="85">
        <f>2/12</f>
        <v>0.16666666666666666</v>
      </c>
      <c r="M5" s="11">
        <v>4.0599999999999996</v>
      </c>
      <c r="N5" s="11">
        <v>3.67</v>
      </c>
      <c r="O5" s="11">
        <v>1.55</v>
      </c>
      <c r="P5" s="11">
        <v>1</v>
      </c>
      <c r="Q5" s="11">
        <v>0.61</v>
      </c>
      <c r="T5" s="12" t="s">
        <v>6</v>
      </c>
      <c r="U5" s="124"/>
      <c r="V5" s="124"/>
      <c r="W5" s="95"/>
      <c r="X5" s="97"/>
      <c r="Z5" s="12" t="s">
        <v>6</v>
      </c>
      <c r="AA5" s="124"/>
      <c r="AB5" s="124"/>
      <c r="AC5" s="95"/>
      <c r="AD5" s="97"/>
      <c r="AF5" s="12" t="s">
        <v>6</v>
      </c>
      <c r="AG5" s="124"/>
      <c r="AH5" s="124"/>
      <c r="AI5" s="95"/>
      <c r="AJ5" s="97"/>
      <c r="AL5" s="12" t="s">
        <v>6</v>
      </c>
      <c r="AM5" s="124"/>
      <c r="AN5" s="124"/>
      <c r="AO5" s="95"/>
      <c r="AP5" s="97"/>
      <c r="AR5" s="12" t="s">
        <v>6</v>
      </c>
      <c r="AS5" s="124"/>
      <c r="AT5" s="124"/>
      <c r="AU5" s="95"/>
      <c r="AV5" s="97"/>
      <c r="AX5" s="12" t="s">
        <v>6</v>
      </c>
      <c r="AY5" s="124"/>
      <c r="AZ5" s="124"/>
      <c r="BA5" s="95"/>
      <c r="BB5" s="97"/>
      <c r="BD5" s="12" t="s">
        <v>6</v>
      </c>
      <c r="BE5" s="124"/>
      <c r="BF5" s="124"/>
      <c r="BG5" s="95"/>
      <c r="BH5" s="97"/>
      <c r="BJ5" s="12" t="s">
        <v>6</v>
      </c>
      <c r="BK5" s="124"/>
      <c r="BL5" s="124"/>
      <c r="BM5" s="95"/>
      <c r="BN5" s="97"/>
      <c r="BP5" s="12" t="s">
        <v>6</v>
      </c>
      <c r="BQ5" s="124"/>
      <c r="BR5" s="124"/>
      <c r="BS5" s="95"/>
      <c r="BT5" s="97"/>
      <c r="BV5" s="12" t="s">
        <v>6</v>
      </c>
      <c r="BW5" s="124"/>
      <c r="BX5" s="124"/>
      <c r="BY5" s="95"/>
      <c r="BZ5" s="97"/>
      <c r="CB5" s="12" t="s">
        <v>6</v>
      </c>
      <c r="CC5" s="124"/>
      <c r="CD5" s="124"/>
      <c r="CE5" s="95"/>
      <c r="CF5" s="97"/>
      <c r="CH5" s="12" t="s">
        <v>6</v>
      </c>
      <c r="CI5" s="124"/>
      <c r="CJ5" s="124"/>
      <c r="CK5" s="95"/>
      <c r="CL5" s="97"/>
    </row>
    <row r="6" spans="11:90" x14ac:dyDescent="0.25">
      <c r="K6" s="11" t="s">
        <v>84</v>
      </c>
      <c r="L6" s="11">
        <f>3/12</f>
        <v>0.25</v>
      </c>
      <c r="M6" s="11">
        <v>3.97</v>
      </c>
      <c r="N6" s="11">
        <v>3.66</v>
      </c>
      <c r="O6" s="11">
        <v>1.55</v>
      </c>
      <c r="P6" s="11">
        <v>1</v>
      </c>
      <c r="Q6" s="11">
        <v>0.64</v>
      </c>
      <c r="T6" s="12" t="s">
        <v>7</v>
      </c>
      <c r="U6" s="102"/>
      <c r="V6" s="102"/>
      <c r="W6" s="102"/>
      <c r="X6" s="110"/>
      <c r="Z6" s="12" t="s">
        <v>7</v>
      </c>
      <c r="AA6" s="102"/>
      <c r="AB6" s="102"/>
      <c r="AC6" s="102"/>
      <c r="AD6" s="110"/>
      <c r="AF6" s="12" t="s">
        <v>7</v>
      </c>
      <c r="AG6" s="102"/>
      <c r="AH6" s="102"/>
      <c r="AI6" s="102"/>
      <c r="AJ6" s="110"/>
      <c r="AL6" s="12" t="s">
        <v>7</v>
      </c>
      <c r="AM6" s="102"/>
      <c r="AN6" s="102"/>
      <c r="AO6" s="102"/>
      <c r="AP6" s="110"/>
      <c r="AR6" s="12" t="s">
        <v>7</v>
      </c>
      <c r="AS6" s="102"/>
      <c r="AT6" s="102"/>
      <c r="AU6" s="102"/>
      <c r="AV6" s="110"/>
      <c r="AX6" s="12" t="s">
        <v>7</v>
      </c>
      <c r="AY6" s="102"/>
      <c r="AZ6" s="102"/>
      <c r="BA6" s="102"/>
      <c r="BB6" s="110"/>
      <c r="BD6" s="12" t="s">
        <v>7</v>
      </c>
      <c r="BE6" s="102"/>
      <c r="BF6" s="102"/>
      <c r="BG6" s="102"/>
      <c r="BH6" s="110"/>
      <c r="BJ6" s="12" t="s">
        <v>7</v>
      </c>
      <c r="BK6" s="102"/>
      <c r="BL6" s="102"/>
      <c r="BM6" s="102"/>
      <c r="BN6" s="110"/>
      <c r="BP6" s="12" t="s">
        <v>7</v>
      </c>
      <c r="BQ6" s="102"/>
      <c r="BR6" s="102"/>
      <c r="BS6" s="102"/>
      <c r="BT6" s="110"/>
      <c r="BV6" s="12" t="s">
        <v>7</v>
      </c>
      <c r="BW6" s="102"/>
      <c r="BX6" s="102"/>
      <c r="BY6" s="102"/>
      <c r="BZ6" s="110"/>
      <c r="CB6" s="12" t="s">
        <v>7</v>
      </c>
      <c r="CC6" s="102"/>
      <c r="CD6" s="102"/>
      <c r="CE6" s="102"/>
      <c r="CF6" s="110"/>
      <c r="CH6" s="12" t="s">
        <v>7</v>
      </c>
      <c r="CI6" s="102"/>
      <c r="CJ6" s="102"/>
      <c r="CK6" s="102"/>
      <c r="CL6" s="110"/>
    </row>
    <row r="7" spans="11:90" x14ac:dyDescent="0.25">
      <c r="K7" s="11" t="s">
        <v>85</v>
      </c>
      <c r="L7" s="11">
        <f>6/12</f>
        <v>0.5</v>
      </c>
      <c r="M7" s="11">
        <v>4.12</v>
      </c>
      <c r="N7" s="11">
        <v>3.32</v>
      </c>
      <c r="O7" s="11">
        <v>1.58</v>
      </c>
      <c r="P7" s="11">
        <v>1.08</v>
      </c>
      <c r="Q7" s="11">
        <v>0.55000000000000004</v>
      </c>
      <c r="T7" s="12" t="s">
        <v>100</v>
      </c>
      <c r="U7" s="32"/>
      <c r="V7" t="s">
        <v>24</v>
      </c>
      <c r="X7" s="5"/>
      <c r="Z7" s="12" t="s">
        <v>100</v>
      </c>
      <c r="AA7" s="32"/>
      <c r="AB7" t="s">
        <v>24</v>
      </c>
      <c r="AD7" s="5"/>
      <c r="AF7" s="12" t="s">
        <v>100</v>
      </c>
      <c r="AG7" s="32"/>
      <c r="AH7" t="s">
        <v>24</v>
      </c>
      <c r="AJ7" s="5"/>
      <c r="AL7" s="12" t="s">
        <v>100</v>
      </c>
      <c r="AM7" s="32"/>
      <c r="AN7" t="s">
        <v>24</v>
      </c>
      <c r="AP7" s="5"/>
      <c r="AR7" s="12" t="s">
        <v>100</v>
      </c>
      <c r="AS7" s="32"/>
      <c r="AT7" t="s">
        <v>24</v>
      </c>
      <c r="AV7" s="5"/>
      <c r="AX7" s="12" t="s">
        <v>100</v>
      </c>
      <c r="AY7" s="32"/>
      <c r="AZ7" t="s">
        <v>24</v>
      </c>
      <c r="BB7" s="5"/>
      <c r="BD7" s="12" t="s">
        <v>100</v>
      </c>
      <c r="BE7" s="32"/>
      <c r="BF7" t="s">
        <v>24</v>
      </c>
      <c r="BH7" s="5"/>
      <c r="BJ7" s="12" t="s">
        <v>100</v>
      </c>
      <c r="BK7" s="32"/>
      <c r="BL7" t="s">
        <v>24</v>
      </c>
      <c r="BN7" s="5"/>
      <c r="BP7" s="12" t="s">
        <v>100</v>
      </c>
      <c r="BQ7" s="32"/>
      <c r="BR7" t="s">
        <v>24</v>
      </c>
      <c r="BT7" s="5"/>
      <c r="BV7" s="12" t="s">
        <v>100</v>
      </c>
      <c r="BW7" s="32"/>
      <c r="BX7" t="s">
        <v>24</v>
      </c>
      <c r="BZ7" s="5"/>
      <c r="CB7" s="12" t="s">
        <v>100</v>
      </c>
      <c r="CC7" s="32"/>
      <c r="CD7" t="s">
        <v>24</v>
      </c>
      <c r="CF7" s="5"/>
      <c r="CH7" s="12" t="s">
        <v>100</v>
      </c>
      <c r="CI7" s="32"/>
      <c r="CJ7" t="s">
        <v>24</v>
      </c>
      <c r="CL7" s="5"/>
    </row>
    <row r="8" spans="11:90" x14ac:dyDescent="0.25">
      <c r="K8" s="11" t="s">
        <v>86</v>
      </c>
      <c r="L8" s="11">
        <f>9/12</f>
        <v>0.75</v>
      </c>
      <c r="M8" s="11">
        <v>4.09</v>
      </c>
      <c r="N8" s="11">
        <v>3.35</v>
      </c>
      <c r="O8" s="11">
        <v>1.53</v>
      </c>
      <c r="P8" s="11">
        <v>1.06</v>
      </c>
      <c r="Q8" s="11">
        <v>0.63</v>
      </c>
      <c r="T8" s="12" t="s">
        <v>101</v>
      </c>
      <c r="U8" s="32"/>
      <c r="V8" t="s">
        <v>24</v>
      </c>
      <c r="W8" t="s">
        <v>98</v>
      </c>
      <c r="X8" s="5"/>
      <c r="Z8" s="12" t="s">
        <v>101</v>
      </c>
      <c r="AA8" s="32"/>
      <c r="AB8" t="s">
        <v>24</v>
      </c>
      <c r="AC8" t="s">
        <v>98</v>
      </c>
      <c r="AD8" s="5"/>
      <c r="AF8" s="12" t="s">
        <v>101</v>
      </c>
      <c r="AG8" s="32"/>
      <c r="AH8" t="s">
        <v>24</v>
      </c>
      <c r="AI8" t="s">
        <v>98</v>
      </c>
      <c r="AJ8" s="5"/>
      <c r="AL8" s="12" t="s">
        <v>101</v>
      </c>
      <c r="AM8" s="32"/>
      <c r="AN8" t="s">
        <v>24</v>
      </c>
      <c r="AO8" t="s">
        <v>98</v>
      </c>
      <c r="AP8" s="5"/>
      <c r="AR8" s="12" t="s">
        <v>101</v>
      </c>
      <c r="AS8" s="32"/>
      <c r="AT8" t="s">
        <v>24</v>
      </c>
      <c r="AU8" t="s">
        <v>98</v>
      </c>
      <c r="AV8" s="5"/>
      <c r="AX8" s="12" t="s">
        <v>101</v>
      </c>
      <c r="AY8" s="32"/>
      <c r="AZ8" t="s">
        <v>24</v>
      </c>
      <c r="BA8" t="s">
        <v>98</v>
      </c>
      <c r="BB8" s="5"/>
      <c r="BD8" s="12" t="s">
        <v>101</v>
      </c>
      <c r="BE8" s="32"/>
      <c r="BF8" t="s">
        <v>24</v>
      </c>
      <c r="BG8" t="s">
        <v>98</v>
      </c>
      <c r="BH8" s="5"/>
      <c r="BJ8" s="12" t="s">
        <v>101</v>
      </c>
      <c r="BK8" s="32"/>
      <c r="BL8" t="s">
        <v>24</v>
      </c>
      <c r="BM8" t="s">
        <v>98</v>
      </c>
      <c r="BN8" s="5"/>
      <c r="BP8" s="12" t="s">
        <v>101</v>
      </c>
      <c r="BQ8" s="32"/>
      <c r="BR8" t="s">
        <v>24</v>
      </c>
      <c r="BS8" t="s">
        <v>98</v>
      </c>
      <c r="BT8" s="5"/>
      <c r="BV8" s="12" t="s">
        <v>101</v>
      </c>
      <c r="BW8" s="32"/>
      <c r="BX8" t="s">
        <v>24</v>
      </c>
      <c r="BY8" t="s">
        <v>98</v>
      </c>
      <c r="BZ8" s="5"/>
      <c r="CB8" s="12" t="s">
        <v>101</v>
      </c>
      <c r="CC8" s="32"/>
      <c r="CD8" t="s">
        <v>24</v>
      </c>
      <c r="CE8" t="s">
        <v>98</v>
      </c>
      <c r="CF8" s="5"/>
      <c r="CH8" s="12" t="s">
        <v>101</v>
      </c>
      <c r="CI8" s="32"/>
      <c r="CJ8" t="s">
        <v>24</v>
      </c>
      <c r="CK8" t="s">
        <v>98</v>
      </c>
      <c r="CL8" s="5"/>
    </row>
    <row r="9" spans="11:90" x14ac:dyDescent="0.25">
      <c r="K9" s="11" t="s">
        <v>87</v>
      </c>
      <c r="L9" s="11">
        <v>1</v>
      </c>
      <c r="M9" s="11">
        <v>4</v>
      </c>
      <c r="N9" s="11">
        <v>3.11</v>
      </c>
      <c r="O9" s="11">
        <v>1.52</v>
      </c>
      <c r="P9" s="11">
        <v>1.08</v>
      </c>
      <c r="Q9" s="11">
        <v>0.62</v>
      </c>
      <c r="T9" s="12" t="s">
        <v>102</v>
      </c>
      <c r="U9" s="86"/>
      <c r="X9" s="5"/>
      <c r="Z9" s="12" t="s">
        <v>102</v>
      </c>
      <c r="AA9" s="86"/>
      <c r="AD9" s="5"/>
      <c r="AF9" s="12" t="s">
        <v>102</v>
      </c>
      <c r="AG9" s="86"/>
      <c r="AJ9" s="5"/>
      <c r="AL9" s="12" t="s">
        <v>102</v>
      </c>
      <c r="AM9" s="86"/>
      <c r="AP9" s="5"/>
      <c r="AR9" s="12" t="s">
        <v>102</v>
      </c>
      <c r="AS9" s="86"/>
      <c r="AV9" s="5"/>
      <c r="AX9" s="12" t="s">
        <v>102</v>
      </c>
      <c r="AY9" s="86"/>
      <c r="BB9" s="5"/>
      <c r="BD9" s="12" t="s">
        <v>102</v>
      </c>
      <c r="BE9" s="86"/>
      <c r="BH9" s="5"/>
      <c r="BJ9" s="12" t="s">
        <v>102</v>
      </c>
      <c r="BK9" s="86"/>
      <c r="BN9" s="5"/>
      <c r="BP9" s="12" t="s">
        <v>102</v>
      </c>
      <c r="BQ9" s="86"/>
      <c r="BT9" s="5"/>
      <c r="BV9" s="12" t="s">
        <v>102</v>
      </c>
      <c r="BW9" s="86"/>
      <c r="BZ9" s="5"/>
      <c r="CB9" s="12" t="s">
        <v>102</v>
      </c>
      <c r="CC9" s="86"/>
      <c r="CF9" s="5"/>
      <c r="CH9" s="12" t="s">
        <v>102</v>
      </c>
      <c r="CI9" s="86"/>
      <c r="CL9" s="5"/>
    </row>
    <row r="10" spans="11:90" x14ac:dyDescent="0.25">
      <c r="K10" s="11" t="s">
        <v>88</v>
      </c>
      <c r="L10" s="11">
        <v>1.5</v>
      </c>
      <c r="M10" s="11">
        <v>4</v>
      </c>
      <c r="N10" s="11">
        <v>2.95</v>
      </c>
      <c r="O10" s="11">
        <v>1.54</v>
      </c>
      <c r="P10" s="11">
        <v>1.115</v>
      </c>
      <c r="Q10" s="11">
        <v>0.64</v>
      </c>
      <c r="T10" s="4" t="s">
        <v>98</v>
      </c>
      <c r="W10" t="s">
        <v>98</v>
      </c>
      <c r="X10" s="5"/>
      <c r="Z10" s="4" t="s">
        <v>98</v>
      </c>
      <c r="AC10" t="s">
        <v>98</v>
      </c>
      <c r="AD10" s="5"/>
      <c r="AF10" s="4" t="s">
        <v>98</v>
      </c>
      <c r="AI10" t="s">
        <v>98</v>
      </c>
      <c r="AJ10" s="5"/>
      <c r="AL10" s="4" t="s">
        <v>98</v>
      </c>
      <c r="AO10" t="s">
        <v>98</v>
      </c>
      <c r="AP10" s="5"/>
      <c r="AR10" s="4" t="s">
        <v>98</v>
      </c>
      <c r="AU10" t="s">
        <v>98</v>
      </c>
      <c r="AV10" s="5"/>
      <c r="AX10" s="4" t="s">
        <v>98</v>
      </c>
      <c r="BA10" t="s">
        <v>98</v>
      </c>
      <c r="BB10" s="5"/>
      <c r="BD10" s="4" t="s">
        <v>98</v>
      </c>
      <c r="BG10" t="s">
        <v>98</v>
      </c>
      <c r="BH10" s="5"/>
      <c r="BJ10" s="4" t="s">
        <v>98</v>
      </c>
      <c r="BM10" t="s">
        <v>98</v>
      </c>
      <c r="BN10" s="5"/>
      <c r="BP10" s="4" t="s">
        <v>98</v>
      </c>
      <c r="BS10" t="s">
        <v>98</v>
      </c>
      <c r="BT10" s="5"/>
      <c r="BV10" s="4" t="s">
        <v>98</v>
      </c>
      <c r="BY10" t="s">
        <v>98</v>
      </c>
      <c r="BZ10" s="5"/>
      <c r="CB10" s="4" t="s">
        <v>98</v>
      </c>
      <c r="CE10" t="s">
        <v>98</v>
      </c>
      <c r="CF10" s="5"/>
      <c r="CH10" s="4" t="s">
        <v>98</v>
      </c>
      <c r="CK10" t="s">
        <v>98</v>
      </c>
      <c r="CL10" s="5"/>
    </row>
    <row r="11" spans="11:90" x14ac:dyDescent="0.25">
      <c r="K11" s="11" t="s">
        <v>89</v>
      </c>
      <c r="L11" s="11">
        <v>2</v>
      </c>
      <c r="M11" s="11">
        <v>4</v>
      </c>
      <c r="N11" s="11">
        <v>2.97</v>
      </c>
      <c r="O11" s="11">
        <v>1.55</v>
      </c>
      <c r="P11" s="11">
        <v>1.1399999999999999</v>
      </c>
      <c r="Q11" s="11">
        <v>0.66</v>
      </c>
      <c r="T11" s="12" t="s">
        <v>106</v>
      </c>
      <c r="W11" t="s">
        <v>98</v>
      </c>
      <c r="X11" s="5"/>
      <c r="Z11" s="12" t="s">
        <v>106</v>
      </c>
      <c r="AC11" t="s">
        <v>98</v>
      </c>
      <c r="AD11" s="5"/>
      <c r="AF11" s="12" t="s">
        <v>106</v>
      </c>
      <c r="AI11" t="s">
        <v>98</v>
      </c>
      <c r="AJ11" s="5"/>
      <c r="AL11" s="12" t="s">
        <v>106</v>
      </c>
      <c r="AO11" t="s">
        <v>98</v>
      </c>
      <c r="AP11" s="5"/>
      <c r="AR11" s="12" t="s">
        <v>106</v>
      </c>
      <c r="AU11" t="s">
        <v>98</v>
      </c>
      <c r="AV11" s="5"/>
      <c r="AX11" s="12" t="s">
        <v>106</v>
      </c>
      <c r="BA11" t="s">
        <v>98</v>
      </c>
      <c r="BB11" s="5"/>
      <c r="BD11" s="12" t="s">
        <v>106</v>
      </c>
      <c r="BG11" t="s">
        <v>98</v>
      </c>
      <c r="BH11" s="5"/>
      <c r="BJ11" s="12" t="s">
        <v>106</v>
      </c>
      <c r="BM11" t="s">
        <v>98</v>
      </c>
      <c r="BN11" s="5"/>
      <c r="BP11" s="12" t="s">
        <v>106</v>
      </c>
      <c r="BS11" t="s">
        <v>98</v>
      </c>
      <c r="BT11" s="5"/>
      <c r="BV11" s="12" t="s">
        <v>106</v>
      </c>
      <c r="BY11" t="s">
        <v>98</v>
      </c>
      <c r="BZ11" s="5"/>
      <c r="CB11" s="12" t="s">
        <v>106</v>
      </c>
      <c r="CE11" t="s">
        <v>98</v>
      </c>
      <c r="CF11" s="5"/>
      <c r="CH11" s="12" t="s">
        <v>106</v>
      </c>
      <c r="CK11" t="s">
        <v>98</v>
      </c>
      <c r="CL11" s="5"/>
    </row>
    <row r="12" spans="11:90" x14ac:dyDescent="0.25">
      <c r="K12" s="11" t="s">
        <v>90</v>
      </c>
      <c r="L12" s="11">
        <v>3</v>
      </c>
      <c r="M12" s="11">
        <v>4</v>
      </c>
      <c r="N12" s="11">
        <v>2.87</v>
      </c>
      <c r="O12" s="11">
        <v>1.56</v>
      </c>
      <c r="P12" s="11">
        <v>1.1599999999999999</v>
      </c>
      <c r="Q12" s="11">
        <v>0.68</v>
      </c>
      <c r="T12" s="92" t="s">
        <v>103</v>
      </c>
      <c r="U12" s="87" t="str">
        <f>IF(ISBLANK(U8),"----",U8/U7)</f>
        <v>----</v>
      </c>
      <c r="V12" s="11"/>
      <c r="X12" s="5"/>
      <c r="Z12" s="92" t="s">
        <v>103</v>
      </c>
      <c r="AA12" s="87" t="str">
        <f>IF(ISBLANK(AA8),"----",AA8/AA7)</f>
        <v>----</v>
      </c>
      <c r="AB12" s="11"/>
      <c r="AD12" s="5"/>
      <c r="AF12" s="92" t="s">
        <v>103</v>
      </c>
      <c r="AG12" s="87" t="str">
        <f>IF(ISBLANK(AG8),"----",AG8/AG7)</f>
        <v>----</v>
      </c>
      <c r="AH12" s="11"/>
      <c r="AJ12" s="5"/>
      <c r="AL12" s="92" t="s">
        <v>103</v>
      </c>
      <c r="AM12" s="87" t="str">
        <f>IF(ISBLANK(AM8),"----",AM8/AM7)</f>
        <v>----</v>
      </c>
      <c r="AN12" s="11"/>
      <c r="AP12" s="5"/>
      <c r="AR12" s="92" t="s">
        <v>103</v>
      </c>
      <c r="AS12" s="87" t="str">
        <f>IF(ISBLANK(AS8),"----",AS8/AS7)</f>
        <v>----</v>
      </c>
      <c r="AT12" s="11"/>
      <c r="AV12" s="5"/>
      <c r="AX12" s="92" t="s">
        <v>103</v>
      </c>
      <c r="AY12" s="87" t="str">
        <f>IF(ISBLANK(AY8),"----",AY8/AY7)</f>
        <v>----</v>
      </c>
      <c r="AZ12" s="11"/>
      <c r="BB12" s="5"/>
      <c r="BD12" s="92" t="s">
        <v>103</v>
      </c>
      <c r="BE12" s="87" t="str">
        <f>IF(ISBLANK(BE8),"----",BE8/BE7)</f>
        <v>----</v>
      </c>
      <c r="BF12" s="11"/>
      <c r="BH12" s="5"/>
      <c r="BJ12" s="92" t="s">
        <v>103</v>
      </c>
      <c r="BK12" s="87" t="str">
        <f>IF(ISBLANK(BK8),"----",BK8/BK7)</f>
        <v>----</v>
      </c>
      <c r="BL12" s="11"/>
      <c r="BN12" s="5"/>
      <c r="BP12" s="92" t="s">
        <v>103</v>
      </c>
      <c r="BQ12" s="87" t="str">
        <f>IF(ISBLANK(BQ8),"----",BQ8/BQ7)</f>
        <v>----</v>
      </c>
      <c r="BR12" s="11"/>
      <c r="BT12" s="5"/>
      <c r="BV12" s="92" t="s">
        <v>103</v>
      </c>
      <c r="BW12" s="87" t="str">
        <f>IF(ISBLANK(BW8),"----",BW8/BW7)</f>
        <v>----</v>
      </c>
      <c r="BX12" s="11"/>
      <c r="BZ12" s="5"/>
      <c r="CB12" s="92" t="s">
        <v>103</v>
      </c>
      <c r="CC12" s="87" t="str">
        <f>IF(ISBLANK(CC8),"----",CC8/CC7)</f>
        <v>----</v>
      </c>
      <c r="CD12" s="11"/>
      <c r="CF12" s="5"/>
      <c r="CH12" s="92" t="s">
        <v>103</v>
      </c>
      <c r="CI12" s="87" t="str">
        <f>IF(ISBLANK(CI8),"----",CI8/CI7)</f>
        <v>----</v>
      </c>
      <c r="CJ12" s="11"/>
      <c r="CL12" s="5"/>
    </row>
    <row r="13" spans="11:90" x14ac:dyDescent="0.25">
      <c r="K13" s="11" t="s">
        <v>91</v>
      </c>
      <c r="L13" s="11">
        <v>4</v>
      </c>
      <c r="M13" s="11">
        <v>4</v>
      </c>
      <c r="N13" s="11">
        <v>2.78</v>
      </c>
      <c r="O13" s="11">
        <v>1.57</v>
      </c>
      <c r="P13" s="11">
        <v>1.1850000000000001</v>
      </c>
      <c r="Q13" s="11">
        <v>0.7</v>
      </c>
      <c r="T13" s="92" t="s">
        <v>104</v>
      </c>
      <c r="U13" s="88" t="str">
        <f>IF(ISBLANK(U9),"----",VLOOKUP(U9,$K$4:$Q$19,7,FALSE))</f>
        <v>----</v>
      </c>
      <c r="V13" s="11"/>
      <c r="X13" s="5"/>
      <c r="Z13" s="92" t="s">
        <v>104</v>
      </c>
      <c r="AA13" s="88" t="str">
        <f>IF(ISBLANK(AA9),"----",VLOOKUP(AA9,$K$4:$Q$19,7,FALSE))</f>
        <v>----</v>
      </c>
      <c r="AB13" s="11"/>
      <c r="AD13" s="5"/>
      <c r="AF13" s="92" t="s">
        <v>104</v>
      </c>
      <c r="AG13" s="88" t="str">
        <f>IF(ISBLANK(AG9),"----",VLOOKUP(AG9,$K$4:$Q$19,7,FALSE))</f>
        <v>----</v>
      </c>
      <c r="AH13" s="11"/>
      <c r="AJ13" s="5"/>
      <c r="AL13" s="92" t="s">
        <v>104</v>
      </c>
      <c r="AM13" s="88" t="str">
        <f>IF(ISBLANK(AM9),"----",VLOOKUP(AM9,$K$4:$Q$19,7,FALSE))</f>
        <v>----</v>
      </c>
      <c r="AN13" s="11"/>
      <c r="AP13" s="5"/>
      <c r="AR13" s="92" t="s">
        <v>104</v>
      </c>
      <c r="AS13" s="88" t="str">
        <f>IF(ISBLANK(AS9),"----",VLOOKUP(AS9,$K$4:$Q$19,7,FALSE))</f>
        <v>----</v>
      </c>
      <c r="AT13" s="11"/>
      <c r="AV13" s="5"/>
      <c r="AX13" s="92" t="s">
        <v>104</v>
      </c>
      <c r="AY13" s="88" t="str">
        <f>IF(ISBLANK(AY9),"----",VLOOKUP(AY9,$K$4:$Q$19,7,FALSE))</f>
        <v>----</v>
      </c>
      <c r="AZ13" s="11"/>
      <c r="BB13" s="5"/>
      <c r="BD13" s="92" t="s">
        <v>104</v>
      </c>
      <c r="BE13" s="88" t="str">
        <f>IF(ISBLANK(BE9),"----",VLOOKUP(BE9,$K$4:$Q$19,7,FALSE))</f>
        <v>----</v>
      </c>
      <c r="BF13" s="11"/>
      <c r="BH13" s="5"/>
      <c r="BJ13" s="92" t="s">
        <v>104</v>
      </c>
      <c r="BK13" s="88" t="str">
        <f>IF(ISBLANK(BK9),"----",VLOOKUP(BK9,$K$4:$Q$19,7,FALSE))</f>
        <v>----</v>
      </c>
      <c r="BL13" s="11"/>
      <c r="BN13" s="5"/>
      <c r="BP13" s="92" t="s">
        <v>104</v>
      </c>
      <c r="BQ13" s="88" t="str">
        <f>IF(ISBLANK(BQ9),"----",VLOOKUP(BQ9,$K$4:$Q$19,7,FALSE))</f>
        <v>----</v>
      </c>
      <c r="BR13" s="11"/>
      <c r="BT13" s="5"/>
      <c r="BV13" s="92" t="s">
        <v>104</v>
      </c>
      <c r="BW13" s="88" t="str">
        <f>IF(ISBLANK(BW9),"----",VLOOKUP(BW9,$K$4:$Q$19,7,FALSE))</f>
        <v>----</v>
      </c>
      <c r="BX13" s="11"/>
      <c r="BZ13" s="5"/>
      <c r="CB13" s="92" t="s">
        <v>104</v>
      </c>
      <c r="CC13" s="88" t="str">
        <f>IF(ISBLANK(CC9),"----",VLOOKUP(CC9,$K$4:$Q$19,7,FALSE))</f>
        <v>----</v>
      </c>
      <c r="CD13" s="11"/>
      <c r="CF13" s="5"/>
      <c r="CH13" s="92" t="s">
        <v>104</v>
      </c>
      <c r="CI13" s="88" t="str">
        <f>IF(ISBLANK(CI9),"----",VLOOKUP(CI9,$K$4:$Q$19,7,FALSE))</f>
        <v>----</v>
      </c>
      <c r="CJ13" s="11"/>
      <c r="CL13" s="5"/>
    </row>
    <row r="14" spans="11:90" x14ac:dyDescent="0.25">
      <c r="K14" s="11" t="s">
        <v>92</v>
      </c>
      <c r="L14" s="11">
        <v>5</v>
      </c>
      <c r="M14" s="11">
        <v>4</v>
      </c>
      <c r="N14" s="11">
        <v>2.71</v>
      </c>
      <c r="O14" s="11">
        <v>1.58</v>
      </c>
      <c r="P14" s="11">
        <v>1.2050000000000001</v>
      </c>
      <c r="Q14" s="11">
        <v>0.72</v>
      </c>
      <c r="T14" s="92" t="s">
        <v>105</v>
      </c>
      <c r="U14" s="88" t="str">
        <f>IF(U12="----","----",AND(U12&gt;U13,U12&lt;0.9))</f>
        <v>----</v>
      </c>
      <c r="V14" s="11"/>
      <c r="X14" s="5"/>
      <c r="Z14" s="92" t="s">
        <v>105</v>
      </c>
      <c r="AA14" s="88" t="str">
        <f>IF(AA12="----","----",AND(AA12&gt;AA13,AA12&lt;0.9))</f>
        <v>----</v>
      </c>
      <c r="AB14" s="11"/>
      <c r="AD14" s="5"/>
      <c r="AF14" s="92" t="s">
        <v>105</v>
      </c>
      <c r="AG14" s="88" t="str">
        <f>IF(AG12="----","----",AND(AG12&gt;AG13,AG12&lt;0.9))</f>
        <v>----</v>
      </c>
      <c r="AH14" s="11"/>
      <c r="AJ14" s="5"/>
      <c r="AL14" s="92" t="s">
        <v>105</v>
      </c>
      <c r="AM14" s="88" t="str">
        <f>IF(AM12="----","----",AND(AM12&gt;AM13,AM12&lt;0.9))</f>
        <v>----</v>
      </c>
      <c r="AN14" s="11"/>
      <c r="AP14" s="5"/>
      <c r="AR14" s="92" t="s">
        <v>105</v>
      </c>
      <c r="AS14" s="88" t="str">
        <f>IF(AS12="----","----",AND(AS12&gt;AS13,AS12&lt;0.9))</f>
        <v>----</v>
      </c>
      <c r="AT14" s="11"/>
      <c r="AV14" s="5"/>
      <c r="AX14" s="92" t="s">
        <v>105</v>
      </c>
      <c r="AY14" s="88" t="str">
        <f>IF(AY12="----","----",AND(AY12&gt;AY13,AY12&lt;0.9))</f>
        <v>----</v>
      </c>
      <c r="AZ14" s="11"/>
      <c r="BB14" s="5"/>
      <c r="BD14" s="92" t="s">
        <v>105</v>
      </c>
      <c r="BE14" s="88" t="str">
        <f>IF(BE12="----","----",AND(BE12&gt;BE13,BE12&lt;0.9))</f>
        <v>----</v>
      </c>
      <c r="BF14" s="11"/>
      <c r="BH14" s="5"/>
      <c r="BJ14" s="92" t="s">
        <v>105</v>
      </c>
      <c r="BK14" s="88" t="str">
        <f>IF(BK12="----","----",AND(BK12&gt;BK13,BK12&lt;0.9))</f>
        <v>----</v>
      </c>
      <c r="BL14" s="11"/>
      <c r="BN14" s="5"/>
      <c r="BP14" s="92" t="s">
        <v>105</v>
      </c>
      <c r="BQ14" s="88" t="str">
        <f>IF(BQ12="----","----",AND(BQ12&gt;BQ13,BQ12&lt;0.9))</f>
        <v>----</v>
      </c>
      <c r="BR14" s="11"/>
      <c r="BT14" s="5"/>
      <c r="BV14" s="92" t="s">
        <v>105</v>
      </c>
      <c r="BW14" s="88" t="str">
        <f>IF(BW12="----","----",AND(BW12&gt;BW13,BW12&lt;0.9))</f>
        <v>----</v>
      </c>
      <c r="BX14" s="11"/>
      <c r="BZ14" s="5"/>
      <c r="CB14" s="92" t="s">
        <v>105</v>
      </c>
      <c r="CC14" s="88" t="str">
        <f>IF(CC12="----","----",AND(CC12&gt;CC13,CC12&lt;0.9))</f>
        <v>----</v>
      </c>
      <c r="CD14" s="11"/>
      <c r="CF14" s="5"/>
      <c r="CH14" s="92" t="s">
        <v>105</v>
      </c>
      <c r="CI14" s="88" t="str">
        <f>IF(CI12="----","----",AND(CI12&gt;CI13,CI12&lt;0.9))</f>
        <v>----</v>
      </c>
      <c r="CJ14" s="11"/>
      <c r="CL14" s="5"/>
    </row>
    <row r="15" spans="11:90" x14ac:dyDescent="0.25">
      <c r="K15" s="11" t="s">
        <v>93</v>
      </c>
      <c r="L15" s="11">
        <v>6</v>
      </c>
      <c r="M15" s="11">
        <v>4</v>
      </c>
      <c r="N15" s="11">
        <v>2.64</v>
      </c>
      <c r="O15" s="11">
        <v>1.59</v>
      </c>
      <c r="P15" s="11">
        <v>1.23</v>
      </c>
      <c r="Q15" s="11">
        <v>0.74</v>
      </c>
      <c r="T15" s="4"/>
      <c r="U15" s="90"/>
      <c r="X15" s="5"/>
      <c r="Z15" s="4"/>
      <c r="AA15" s="90"/>
      <c r="AD15" s="5"/>
      <c r="AF15" s="4"/>
      <c r="AG15" s="90"/>
      <c r="AJ15" s="5"/>
      <c r="AL15" s="4"/>
      <c r="AM15" s="90"/>
      <c r="AP15" s="5"/>
      <c r="AR15" s="4"/>
      <c r="AS15" s="90"/>
      <c r="AV15" s="5"/>
      <c r="AX15" s="4"/>
      <c r="AY15" s="90"/>
      <c r="BB15" s="5"/>
      <c r="BD15" s="4"/>
      <c r="BE15" s="90"/>
      <c r="BH15" s="5"/>
      <c r="BJ15" s="4"/>
      <c r="BK15" s="90"/>
      <c r="BN15" s="5"/>
      <c r="BP15" s="4"/>
      <c r="BQ15" s="90"/>
      <c r="BT15" s="5"/>
      <c r="BV15" s="4"/>
      <c r="BW15" s="90"/>
      <c r="BZ15" s="5"/>
      <c r="CB15" s="4"/>
      <c r="CC15" s="90"/>
      <c r="CF15" s="5"/>
      <c r="CH15" s="4"/>
      <c r="CI15" s="90"/>
      <c r="CL15" s="5"/>
    </row>
    <row r="16" spans="11:90" x14ac:dyDescent="0.25">
      <c r="K16" s="11" t="s">
        <v>94</v>
      </c>
      <c r="L16" s="11">
        <v>7</v>
      </c>
      <c r="M16" s="11">
        <v>4</v>
      </c>
      <c r="N16" s="11">
        <v>2.59</v>
      </c>
      <c r="O16" s="11">
        <v>1.6</v>
      </c>
      <c r="P16" s="11">
        <v>1.25</v>
      </c>
      <c r="Q16" s="11">
        <v>0.76</v>
      </c>
      <c r="T16" s="12" t="s">
        <v>107</v>
      </c>
      <c r="U16" s="90"/>
      <c r="X16" s="5"/>
      <c r="Z16" s="12" t="s">
        <v>107</v>
      </c>
      <c r="AA16" s="90"/>
      <c r="AD16" s="5"/>
      <c r="AF16" s="12" t="s">
        <v>107</v>
      </c>
      <c r="AG16" s="90"/>
      <c r="AJ16" s="5"/>
      <c r="AL16" s="12" t="s">
        <v>107</v>
      </c>
      <c r="AM16" s="90"/>
      <c r="AP16" s="5"/>
      <c r="AR16" s="12" t="s">
        <v>107</v>
      </c>
      <c r="AS16" s="90"/>
      <c r="AV16" s="5"/>
      <c r="AX16" s="12" t="s">
        <v>107</v>
      </c>
      <c r="AY16" s="90"/>
      <c r="BB16" s="5"/>
      <c r="BD16" s="12" t="s">
        <v>107</v>
      </c>
      <c r="BE16" s="90"/>
      <c r="BH16" s="5"/>
      <c r="BJ16" s="12" t="s">
        <v>107</v>
      </c>
      <c r="BK16" s="90"/>
      <c r="BN16" s="5"/>
      <c r="BP16" s="12" t="s">
        <v>107</v>
      </c>
      <c r="BQ16" s="90"/>
      <c r="BT16" s="5"/>
      <c r="BV16" s="12" t="s">
        <v>107</v>
      </c>
      <c r="BW16" s="90"/>
      <c r="BZ16" s="5"/>
      <c r="CB16" s="12" t="s">
        <v>107</v>
      </c>
      <c r="CC16" s="90"/>
      <c r="CF16" s="5"/>
      <c r="CH16" s="12" t="s">
        <v>107</v>
      </c>
      <c r="CI16" s="90"/>
      <c r="CL16" s="5"/>
    </row>
    <row r="17" spans="11:90" x14ac:dyDescent="0.25">
      <c r="K17" s="11" t="s">
        <v>95</v>
      </c>
      <c r="L17" s="11">
        <v>8</v>
      </c>
      <c r="M17" s="11">
        <v>4</v>
      </c>
      <c r="N17" s="11">
        <v>2.5499999999999998</v>
      </c>
      <c r="O17" s="11">
        <v>1.6</v>
      </c>
      <c r="P17" s="11">
        <v>1.26</v>
      </c>
      <c r="Q17" s="11">
        <v>0.78</v>
      </c>
      <c r="T17" s="92" t="s">
        <v>108</v>
      </c>
      <c r="U17" s="88" t="str">
        <f>IF(ISBLANK(U9),"----",VLOOKUP(U9,$K$4:$Q$19,2,FALSE))</f>
        <v>----</v>
      </c>
      <c r="V17" s="11" t="s">
        <v>24</v>
      </c>
      <c r="X17" s="5"/>
      <c r="Z17" s="92" t="s">
        <v>108</v>
      </c>
      <c r="AA17" s="88" t="str">
        <f>IF(ISBLANK(AA9),"----",VLOOKUP(AA9,$K$4:$Q$19,2,FALSE))</f>
        <v>----</v>
      </c>
      <c r="AB17" s="11" t="s">
        <v>24</v>
      </c>
      <c r="AD17" s="5"/>
      <c r="AF17" s="92" t="s">
        <v>108</v>
      </c>
      <c r="AG17" s="88" t="str">
        <f>IF(ISBLANK(AG9),"----",VLOOKUP(AG9,$K$4:$Q$19,2,FALSE))</f>
        <v>----</v>
      </c>
      <c r="AH17" s="11" t="s">
        <v>24</v>
      </c>
      <c r="AJ17" s="5"/>
      <c r="AL17" s="92" t="s">
        <v>108</v>
      </c>
      <c r="AM17" s="88" t="str">
        <f>IF(ISBLANK(AM9),"----",VLOOKUP(AM9,$K$4:$Q$19,2,FALSE))</f>
        <v>----</v>
      </c>
      <c r="AN17" s="11" t="s">
        <v>24</v>
      </c>
      <c r="AP17" s="5"/>
      <c r="AR17" s="92" t="s">
        <v>108</v>
      </c>
      <c r="AS17" s="88" t="str">
        <f>IF(ISBLANK(AS9),"----",VLOOKUP(AS9,$K$4:$Q$19,2,FALSE))</f>
        <v>----</v>
      </c>
      <c r="AT17" s="11" t="s">
        <v>24</v>
      </c>
      <c r="AV17" s="5"/>
      <c r="AX17" s="92" t="s">
        <v>108</v>
      </c>
      <c r="AY17" s="88" t="str">
        <f>IF(ISBLANK(AY9),"----",VLOOKUP(AY9,$K$4:$Q$19,2,FALSE))</f>
        <v>----</v>
      </c>
      <c r="AZ17" s="11" t="s">
        <v>24</v>
      </c>
      <c r="BB17" s="5"/>
      <c r="BD17" s="92" t="s">
        <v>108</v>
      </c>
      <c r="BE17" s="88" t="str">
        <f>IF(ISBLANK(BE9),"----",VLOOKUP(BE9,$K$4:$Q$19,2,FALSE))</f>
        <v>----</v>
      </c>
      <c r="BF17" s="11" t="s">
        <v>24</v>
      </c>
      <c r="BH17" s="5"/>
      <c r="BJ17" s="92" t="s">
        <v>108</v>
      </c>
      <c r="BK17" s="88" t="str">
        <f>IF(ISBLANK(BK9),"----",VLOOKUP(BK9,$K$4:$Q$19,2,FALSE))</f>
        <v>----</v>
      </c>
      <c r="BL17" s="11" t="s">
        <v>24</v>
      </c>
      <c r="BN17" s="5"/>
      <c r="BP17" s="92" t="s">
        <v>108</v>
      </c>
      <c r="BQ17" s="88" t="str">
        <f>IF(ISBLANK(BQ9),"----",VLOOKUP(BQ9,$K$4:$Q$19,2,FALSE))</f>
        <v>----</v>
      </c>
      <c r="BR17" s="11" t="s">
        <v>24</v>
      </c>
      <c r="BT17" s="5"/>
      <c r="BV17" s="92" t="s">
        <v>108</v>
      </c>
      <c r="BW17" s="88" t="str">
        <f>IF(ISBLANK(BW9),"----",VLOOKUP(BW9,$K$4:$Q$19,2,FALSE))</f>
        <v>----</v>
      </c>
      <c r="BX17" s="11" t="s">
        <v>24</v>
      </c>
      <c r="BZ17" s="5"/>
      <c r="CB17" s="92" t="s">
        <v>108</v>
      </c>
      <c r="CC17" s="88" t="str">
        <f>IF(ISBLANK(CC9),"----",VLOOKUP(CC9,$K$4:$Q$19,2,FALSE))</f>
        <v>----</v>
      </c>
      <c r="CD17" s="11" t="s">
        <v>24</v>
      </c>
      <c r="CF17" s="5"/>
      <c r="CH17" s="92" t="s">
        <v>108</v>
      </c>
      <c r="CI17" s="88" t="str">
        <f>IF(ISBLANK(CI9),"----",VLOOKUP(CI9,$K$4:$Q$19,2,FALSE))</f>
        <v>----</v>
      </c>
      <c r="CJ17" s="11" t="s">
        <v>24</v>
      </c>
      <c r="CL17" s="5"/>
    </row>
    <row r="18" spans="11:90" x14ac:dyDescent="0.25">
      <c r="K18" s="11" t="s">
        <v>96</v>
      </c>
      <c r="L18" s="11">
        <v>10</v>
      </c>
      <c r="M18" s="11">
        <v>4.01</v>
      </c>
      <c r="N18" s="11">
        <v>2.48</v>
      </c>
      <c r="O18" s="11">
        <v>1.59</v>
      </c>
      <c r="P18" s="11">
        <v>1.2749999999999999</v>
      </c>
      <c r="Q18" s="11">
        <v>0.8</v>
      </c>
      <c r="T18" s="92" t="s">
        <v>109</v>
      </c>
      <c r="U18" s="88" t="str">
        <f>IF(ISBLANK(U9),"----",VLOOKUP(U9,$K$4:$Q$19,4,FALSE))</f>
        <v>----</v>
      </c>
      <c r="V18" s="11"/>
      <c r="X18" s="5"/>
      <c r="Z18" s="92" t="s">
        <v>109</v>
      </c>
      <c r="AA18" s="88" t="str">
        <f>IF(ISBLANK(AA9),"----",VLOOKUP(AA9,$K$4:$Q$19,4,FALSE))</f>
        <v>----</v>
      </c>
      <c r="AB18" s="11"/>
      <c r="AD18" s="5"/>
      <c r="AF18" s="92" t="s">
        <v>109</v>
      </c>
      <c r="AG18" s="88" t="str">
        <f>IF(ISBLANK(AG9),"----",VLOOKUP(AG9,$K$4:$Q$19,4,FALSE))</f>
        <v>----</v>
      </c>
      <c r="AH18" s="11"/>
      <c r="AJ18" s="5"/>
      <c r="AL18" s="92" t="s">
        <v>109</v>
      </c>
      <c r="AM18" s="88" t="str">
        <f>IF(ISBLANK(AM9),"----",VLOOKUP(AM9,$K$4:$Q$19,4,FALSE))</f>
        <v>----</v>
      </c>
      <c r="AN18" s="11"/>
      <c r="AP18" s="5"/>
      <c r="AR18" s="92" t="s">
        <v>109</v>
      </c>
      <c r="AS18" s="88" t="str">
        <f>IF(ISBLANK(AS9),"----",VLOOKUP(AS9,$K$4:$Q$19,4,FALSE))</f>
        <v>----</v>
      </c>
      <c r="AT18" s="11"/>
      <c r="AV18" s="5"/>
      <c r="AX18" s="92" t="s">
        <v>109</v>
      </c>
      <c r="AY18" s="88" t="str">
        <f>IF(ISBLANK(AY9),"----",VLOOKUP(AY9,$K$4:$Q$19,4,FALSE))</f>
        <v>----</v>
      </c>
      <c r="AZ18" s="11"/>
      <c r="BB18" s="5"/>
      <c r="BD18" s="92" t="s">
        <v>109</v>
      </c>
      <c r="BE18" s="88" t="str">
        <f>IF(ISBLANK(BE9),"----",VLOOKUP(BE9,$K$4:$Q$19,4,FALSE))</f>
        <v>----</v>
      </c>
      <c r="BF18" s="11"/>
      <c r="BH18" s="5"/>
      <c r="BJ18" s="92" t="s">
        <v>109</v>
      </c>
      <c r="BK18" s="88" t="str">
        <f>IF(ISBLANK(BK9),"----",VLOOKUP(BK9,$K$4:$Q$19,4,FALSE))</f>
        <v>----</v>
      </c>
      <c r="BL18" s="11"/>
      <c r="BN18" s="5"/>
      <c r="BP18" s="92" t="s">
        <v>109</v>
      </c>
      <c r="BQ18" s="88" t="str">
        <f>IF(ISBLANK(BQ9),"----",VLOOKUP(BQ9,$K$4:$Q$19,4,FALSE))</f>
        <v>----</v>
      </c>
      <c r="BR18" s="11"/>
      <c r="BT18" s="5"/>
      <c r="BV18" s="92" t="s">
        <v>109</v>
      </c>
      <c r="BW18" s="88" t="str">
        <f>IF(ISBLANK(BW9),"----",VLOOKUP(BW9,$K$4:$Q$19,4,FALSE))</f>
        <v>----</v>
      </c>
      <c r="BX18" s="11"/>
      <c r="BZ18" s="5"/>
      <c r="CB18" s="92" t="s">
        <v>109</v>
      </c>
      <c r="CC18" s="88" t="str">
        <f>IF(ISBLANK(CC9),"----",VLOOKUP(CC9,$K$4:$Q$19,4,FALSE))</f>
        <v>----</v>
      </c>
      <c r="CD18" s="11"/>
      <c r="CF18" s="5"/>
      <c r="CH18" s="92" t="s">
        <v>109</v>
      </c>
      <c r="CI18" s="88" t="str">
        <f>IF(ISBLANK(CI9),"----",VLOOKUP(CI9,$K$4:$Q$19,4,FALSE))</f>
        <v>----</v>
      </c>
      <c r="CJ18" s="11"/>
      <c r="CL18" s="5"/>
    </row>
    <row r="19" spans="11:90" x14ac:dyDescent="0.25">
      <c r="K19" s="11" t="s">
        <v>97</v>
      </c>
      <c r="L19" s="11">
        <v>12</v>
      </c>
      <c r="M19" s="11">
        <v>3.96</v>
      </c>
      <c r="N19" s="11">
        <v>2.4500000000000002</v>
      </c>
      <c r="O19" s="11">
        <v>1.59</v>
      </c>
      <c r="P19" s="11">
        <v>1.2749999999999999</v>
      </c>
      <c r="Q19" s="11">
        <v>0.8</v>
      </c>
      <c r="T19" s="92" t="s">
        <v>110</v>
      </c>
      <c r="U19" s="88" t="str">
        <f>IF(ISBLANK(U9),"----",VLOOKUP(U9,$K$4:$Q$19,5,FALSE))</f>
        <v>----</v>
      </c>
      <c r="V19" s="11"/>
      <c r="X19" s="5"/>
      <c r="Z19" s="92" t="s">
        <v>110</v>
      </c>
      <c r="AA19" s="88" t="str">
        <f>IF(ISBLANK(AA9),"----",VLOOKUP(AA9,$K$4:$Q$19,5,FALSE))</f>
        <v>----</v>
      </c>
      <c r="AB19" s="11"/>
      <c r="AD19" s="5"/>
      <c r="AF19" s="92" t="s">
        <v>110</v>
      </c>
      <c r="AG19" s="88" t="str">
        <f>IF(ISBLANK(AG9),"----",VLOOKUP(AG9,$K$4:$Q$19,5,FALSE))</f>
        <v>----</v>
      </c>
      <c r="AH19" s="11"/>
      <c r="AJ19" s="5"/>
      <c r="AL19" s="92" t="s">
        <v>110</v>
      </c>
      <c r="AM19" s="88" t="str">
        <f>IF(ISBLANK(AM9),"----",VLOOKUP(AM9,$K$4:$Q$19,5,FALSE))</f>
        <v>----</v>
      </c>
      <c r="AN19" s="11"/>
      <c r="AP19" s="5"/>
      <c r="AR19" s="92" t="s">
        <v>110</v>
      </c>
      <c r="AS19" s="88" t="str">
        <f>IF(ISBLANK(AS9),"----",VLOOKUP(AS9,$K$4:$Q$19,5,FALSE))</f>
        <v>----</v>
      </c>
      <c r="AT19" s="11"/>
      <c r="AV19" s="5"/>
      <c r="AX19" s="92" t="s">
        <v>110</v>
      </c>
      <c r="AY19" s="88" t="str">
        <f>IF(ISBLANK(AY9),"----",VLOOKUP(AY9,$K$4:$Q$19,5,FALSE))</f>
        <v>----</v>
      </c>
      <c r="AZ19" s="11"/>
      <c r="BB19" s="5"/>
      <c r="BD19" s="92" t="s">
        <v>110</v>
      </c>
      <c r="BE19" s="88" t="str">
        <f>IF(ISBLANK(BE9),"----",VLOOKUP(BE9,$K$4:$Q$19,5,FALSE))</f>
        <v>----</v>
      </c>
      <c r="BF19" s="11"/>
      <c r="BH19" s="5"/>
      <c r="BJ19" s="92" t="s">
        <v>110</v>
      </c>
      <c r="BK19" s="88" t="str">
        <f>IF(ISBLANK(BK9),"----",VLOOKUP(BK9,$K$4:$Q$19,5,FALSE))</f>
        <v>----</v>
      </c>
      <c r="BL19" s="11"/>
      <c r="BN19" s="5"/>
      <c r="BP19" s="92" t="s">
        <v>110</v>
      </c>
      <c r="BQ19" s="88" t="str">
        <f>IF(ISBLANK(BQ9),"----",VLOOKUP(BQ9,$K$4:$Q$19,5,FALSE))</f>
        <v>----</v>
      </c>
      <c r="BR19" s="11"/>
      <c r="BT19" s="5"/>
      <c r="BV19" s="92" t="s">
        <v>110</v>
      </c>
      <c r="BW19" s="88" t="str">
        <f>IF(ISBLANK(BW9),"----",VLOOKUP(BW9,$K$4:$Q$19,5,FALSE))</f>
        <v>----</v>
      </c>
      <c r="BX19" s="11"/>
      <c r="BZ19" s="5"/>
      <c r="CB19" s="92" t="s">
        <v>110</v>
      </c>
      <c r="CC19" s="88" t="str">
        <f>IF(ISBLANK(CC9),"----",VLOOKUP(CC9,$K$4:$Q$19,5,FALSE))</f>
        <v>----</v>
      </c>
      <c r="CD19" s="11"/>
      <c r="CF19" s="5"/>
      <c r="CH19" s="92" t="s">
        <v>110</v>
      </c>
      <c r="CI19" s="88" t="str">
        <f>IF(ISBLANK(CI9),"----",VLOOKUP(CI9,$K$4:$Q$19,5,FALSE))</f>
        <v>----</v>
      </c>
      <c r="CJ19" s="11"/>
      <c r="CL19" s="5"/>
    </row>
    <row r="20" spans="11:90" x14ac:dyDescent="0.25">
      <c r="T20" s="92" t="s">
        <v>111</v>
      </c>
      <c r="U20" s="88" t="str">
        <f>IF(ISBLANK(U9),"----",VLOOKUP(U9,$K$4:$Q$19,6,FALSE))</f>
        <v>----</v>
      </c>
      <c r="V20" s="11"/>
      <c r="X20" s="5"/>
      <c r="Z20" s="92" t="s">
        <v>111</v>
      </c>
      <c r="AA20" s="88" t="str">
        <f>IF(ISBLANK(AA9),"----",VLOOKUP(AA9,$K$4:$Q$19,6,FALSE))</f>
        <v>----</v>
      </c>
      <c r="AB20" s="11"/>
      <c r="AD20" s="5"/>
      <c r="AF20" s="92" t="s">
        <v>111</v>
      </c>
      <c r="AG20" s="88" t="str">
        <f>IF(ISBLANK(AG9),"----",VLOOKUP(AG9,$K$4:$Q$19,6,FALSE))</f>
        <v>----</v>
      </c>
      <c r="AH20" s="11"/>
      <c r="AJ20" s="5"/>
      <c r="AL20" s="92" t="s">
        <v>111</v>
      </c>
      <c r="AM20" s="88" t="str">
        <f>IF(ISBLANK(AM9),"----",VLOOKUP(AM9,$K$4:$Q$19,6,FALSE))</f>
        <v>----</v>
      </c>
      <c r="AN20" s="11"/>
      <c r="AP20" s="5"/>
      <c r="AR20" s="92" t="s">
        <v>111</v>
      </c>
      <c r="AS20" s="88" t="str">
        <f>IF(ISBLANK(AS9),"----",VLOOKUP(AS9,$K$4:$Q$19,6,FALSE))</f>
        <v>----</v>
      </c>
      <c r="AT20" s="11"/>
      <c r="AV20" s="5"/>
      <c r="AX20" s="92" t="s">
        <v>111</v>
      </c>
      <c r="AY20" s="88" t="str">
        <f>IF(ISBLANK(AY9),"----",VLOOKUP(AY9,$K$4:$Q$19,6,FALSE))</f>
        <v>----</v>
      </c>
      <c r="AZ20" s="11"/>
      <c r="BB20" s="5"/>
      <c r="BD20" s="92" t="s">
        <v>111</v>
      </c>
      <c r="BE20" s="88" t="str">
        <f>IF(ISBLANK(BE9),"----",VLOOKUP(BE9,$K$4:$Q$19,6,FALSE))</f>
        <v>----</v>
      </c>
      <c r="BF20" s="11"/>
      <c r="BH20" s="5"/>
      <c r="BJ20" s="92" t="s">
        <v>111</v>
      </c>
      <c r="BK20" s="88" t="str">
        <f>IF(ISBLANK(BK9),"----",VLOOKUP(BK9,$K$4:$Q$19,6,FALSE))</f>
        <v>----</v>
      </c>
      <c r="BL20" s="11"/>
      <c r="BN20" s="5"/>
      <c r="BP20" s="92" t="s">
        <v>111</v>
      </c>
      <c r="BQ20" s="88" t="str">
        <f>IF(ISBLANK(BQ9),"----",VLOOKUP(BQ9,$K$4:$Q$19,6,FALSE))</f>
        <v>----</v>
      </c>
      <c r="BR20" s="11"/>
      <c r="BT20" s="5"/>
      <c r="BV20" s="92" t="s">
        <v>111</v>
      </c>
      <c r="BW20" s="88" t="str">
        <f>IF(ISBLANK(BW9),"----",VLOOKUP(BW9,$K$4:$Q$19,6,FALSE))</f>
        <v>----</v>
      </c>
      <c r="BX20" s="11"/>
      <c r="BZ20" s="5"/>
      <c r="CB20" s="92" t="s">
        <v>111</v>
      </c>
      <c r="CC20" s="88" t="str">
        <f>IF(ISBLANK(CC9),"----",VLOOKUP(CC9,$K$4:$Q$19,6,FALSE))</f>
        <v>----</v>
      </c>
      <c r="CD20" s="11"/>
      <c r="CF20" s="5"/>
      <c r="CH20" s="92" t="s">
        <v>111</v>
      </c>
      <c r="CI20" s="88" t="str">
        <f>IF(ISBLANK(CI9),"----",VLOOKUP(CI9,$K$4:$Q$19,6,FALSE))</f>
        <v>----</v>
      </c>
      <c r="CJ20" s="11"/>
      <c r="CL20" s="5"/>
    </row>
    <row r="21" spans="11:90" x14ac:dyDescent="0.25">
      <c r="T21" s="4"/>
      <c r="X21" s="5"/>
      <c r="Z21" s="4"/>
      <c r="AD21" s="5"/>
      <c r="AF21" s="4"/>
      <c r="AJ21" s="5"/>
      <c r="AL21" s="4"/>
      <c r="AP21" s="5"/>
      <c r="AR21" s="4"/>
      <c r="AV21" s="5"/>
      <c r="AX21" s="4"/>
      <c r="BB21" s="5"/>
      <c r="BD21" s="4"/>
      <c r="BH21" s="5"/>
      <c r="BJ21" s="4"/>
      <c r="BN21" s="5"/>
      <c r="BP21" s="4"/>
      <c r="BT21" s="5"/>
      <c r="BV21" s="4"/>
      <c r="BZ21" s="5"/>
      <c r="CB21" s="4"/>
      <c r="CF21" s="5"/>
      <c r="CH21" s="4"/>
      <c r="CL21" s="5"/>
    </row>
    <row r="22" spans="11:90" x14ac:dyDescent="0.25">
      <c r="T22" s="12" t="s">
        <v>112</v>
      </c>
      <c r="X22" s="5"/>
      <c r="Z22" s="12" t="s">
        <v>112</v>
      </c>
      <c r="AD22" s="5"/>
      <c r="AF22" s="12" t="s">
        <v>112</v>
      </c>
      <c r="AJ22" s="5"/>
      <c r="AL22" s="12" t="s">
        <v>112</v>
      </c>
      <c r="AP22" s="5"/>
      <c r="AR22" s="12" t="s">
        <v>112</v>
      </c>
      <c r="AV22" s="5"/>
      <c r="AX22" s="12" t="s">
        <v>112</v>
      </c>
      <c r="BB22" s="5"/>
      <c r="BD22" s="12" t="s">
        <v>112</v>
      </c>
      <c r="BH22" s="5"/>
      <c r="BJ22" s="12" t="s">
        <v>112</v>
      </c>
      <c r="BN22" s="5"/>
      <c r="BP22" s="12" t="s">
        <v>112</v>
      </c>
      <c r="BT22" s="5"/>
      <c r="BV22" s="12" t="s">
        <v>112</v>
      </c>
      <c r="BZ22" s="5"/>
      <c r="CB22" s="12" t="s">
        <v>112</v>
      </c>
      <c r="CF22" s="5"/>
      <c r="CH22" s="12" t="s">
        <v>112</v>
      </c>
      <c r="CL22" s="5"/>
    </row>
    <row r="23" spans="11:90" x14ac:dyDescent="0.25">
      <c r="K23" s="108" t="s">
        <v>115</v>
      </c>
      <c r="L23" s="108"/>
      <c r="M23" s="108"/>
      <c r="N23" s="108"/>
      <c r="T23" s="92" t="s">
        <v>113</v>
      </c>
      <c r="U23" s="91" t="str">
        <f>IF(ISBLANK(U9),"----",IF(U14=TRUE,(U18*U17*((U7-U8)^U19))/((-(LOG10(U12)+0.0044))^U20),"Not applicable"))</f>
        <v>----</v>
      </c>
      <c r="V23" s="11" t="s">
        <v>9</v>
      </c>
      <c r="X23" s="5"/>
      <c r="Z23" s="92" t="s">
        <v>113</v>
      </c>
      <c r="AA23" s="91" t="str">
        <f>IF(ISBLANK(AA9),"----",IF(AA14=TRUE,(AA18*AA17*((AA7-AA8)^AA19))/((-(LOG10(AA12)+0.0044))^AA20),"Not applicable"))</f>
        <v>----</v>
      </c>
      <c r="AB23" s="11" t="s">
        <v>9</v>
      </c>
      <c r="AD23" s="5"/>
      <c r="AF23" s="92" t="s">
        <v>113</v>
      </c>
      <c r="AG23" s="91" t="str">
        <f>IF(ISBLANK(AG9),"----",IF(AG14=TRUE,(AG18*AG17*((AG7-AG8)^AG19))/((-(LOG10(AG12)+0.0044))^AG20),"Not applicable"))</f>
        <v>----</v>
      </c>
      <c r="AH23" s="11" t="s">
        <v>9</v>
      </c>
      <c r="AJ23" s="5"/>
      <c r="AL23" s="92" t="s">
        <v>113</v>
      </c>
      <c r="AM23" s="91" t="str">
        <f>IF(ISBLANK(AM9),"----",IF(AM14=TRUE,(AM18*AM17*((AM7-AM8)^AM19))/((-(LOG10(AM12)+0.0044))^AM20),"Not applicable"))</f>
        <v>----</v>
      </c>
      <c r="AN23" s="11" t="s">
        <v>9</v>
      </c>
      <c r="AP23" s="5"/>
      <c r="AR23" s="92" t="s">
        <v>113</v>
      </c>
      <c r="AS23" s="91" t="str">
        <f>IF(ISBLANK(AS9),"----",IF(AS14=TRUE,(AS18*AS17*((AS7-AS8)^AS19))/((-(LOG10(AS12)+0.0044))^AS20),"Not applicable"))</f>
        <v>----</v>
      </c>
      <c r="AT23" s="11" t="s">
        <v>9</v>
      </c>
      <c r="AV23" s="5"/>
      <c r="AX23" s="92" t="s">
        <v>113</v>
      </c>
      <c r="AY23" s="91" t="str">
        <f>IF(ISBLANK(AY9),"----",IF(AY14=TRUE,(AY18*AY17*((AY7-AY8)^AY19))/((-(LOG10(AY12)+0.0044))^AY20),"Not applicable"))</f>
        <v>----</v>
      </c>
      <c r="AZ23" s="11" t="s">
        <v>9</v>
      </c>
      <c r="BB23" s="5"/>
      <c r="BD23" s="92" t="s">
        <v>113</v>
      </c>
      <c r="BE23" s="91" t="str">
        <f>IF(ISBLANK(BE9),"----",IF(BE14=TRUE,(BE18*BE17*((BE7-BE8)^BE19))/((-(LOG10(BE12)+0.0044))^BE20),"Not applicable"))</f>
        <v>----</v>
      </c>
      <c r="BF23" s="11" t="s">
        <v>9</v>
      </c>
      <c r="BH23" s="5"/>
      <c r="BJ23" s="92" t="s">
        <v>113</v>
      </c>
      <c r="BK23" s="91" t="str">
        <f>IF(ISBLANK(BK9),"----",IF(BK14=TRUE,(BK18*BK17*((BK7-BK8)^BK19))/((-(LOG10(BK12)+0.0044))^BK20),"Not applicable"))</f>
        <v>----</v>
      </c>
      <c r="BL23" s="11" t="s">
        <v>9</v>
      </c>
      <c r="BN23" s="5"/>
      <c r="BP23" s="92" t="s">
        <v>113</v>
      </c>
      <c r="BQ23" s="91" t="str">
        <f>IF(ISBLANK(BQ9),"----",IF(BQ14=TRUE,(BQ18*BQ17*((BQ7-BQ8)^BQ19))/((-(LOG10(BQ12)+0.0044))^BQ20),"Not applicable"))</f>
        <v>----</v>
      </c>
      <c r="BR23" s="11" t="s">
        <v>9</v>
      </c>
      <c r="BT23" s="5"/>
      <c r="BV23" s="92" t="s">
        <v>113</v>
      </c>
      <c r="BW23" s="91" t="str">
        <f>IF(ISBLANK(BW9),"----",IF(BW14=TRUE,(BW18*BW17*((BW7-BW8)^BW19))/((-(LOG10(BW12)+0.0044))^BW20),"Not applicable"))</f>
        <v>----</v>
      </c>
      <c r="BX23" s="11" t="s">
        <v>9</v>
      </c>
      <c r="BZ23" s="5"/>
      <c r="CB23" s="92" t="s">
        <v>113</v>
      </c>
      <c r="CC23" s="91" t="str">
        <f>IF(ISBLANK(CC9),"----",IF(CC14=TRUE,(CC18*CC17*((CC7-CC8)^CC19))/((-(LOG10(CC12)+0.0044))^CC20),"Not applicable"))</f>
        <v>----</v>
      </c>
      <c r="CD23" s="11" t="s">
        <v>9</v>
      </c>
      <c r="CF23" s="5"/>
      <c r="CH23" s="92" t="s">
        <v>113</v>
      </c>
      <c r="CI23" s="91" t="str">
        <f>IF(ISBLANK(CI9),"----",IF(CI14=TRUE,(CI18*CI17*((CI7-CI8)^CI19))/((-(LOG10(CI12)+0.0044))^CI20),"Not applicable"))</f>
        <v>----</v>
      </c>
      <c r="CJ23" s="11" t="s">
        <v>9</v>
      </c>
      <c r="CL23" s="5"/>
    </row>
    <row r="24" spans="11:90" ht="45.75" customHeight="1" thickBot="1" x14ac:dyDescent="0.3">
      <c r="K24" s="78" t="s">
        <v>19</v>
      </c>
      <c r="L24" s="80" t="s">
        <v>5</v>
      </c>
      <c r="M24" s="109" t="s">
        <v>32</v>
      </c>
      <c r="N24" s="109"/>
      <c r="T24" s="6"/>
      <c r="U24" s="7"/>
      <c r="V24" s="7"/>
      <c r="W24" s="7"/>
      <c r="X24" s="8"/>
      <c r="Z24" s="6"/>
      <c r="AA24" s="7"/>
      <c r="AB24" s="7"/>
      <c r="AC24" s="7"/>
      <c r="AD24" s="8"/>
      <c r="AF24" s="6"/>
      <c r="AG24" s="7"/>
      <c r="AH24" s="7"/>
      <c r="AI24" s="7"/>
      <c r="AJ24" s="8"/>
      <c r="AL24" s="6"/>
      <c r="AM24" s="7"/>
      <c r="AN24" s="7"/>
      <c r="AO24" s="7"/>
      <c r="AP24" s="8"/>
      <c r="AR24" s="6"/>
      <c r="AS24" s="7"/>
      <c r="AT24" s="7"/>
      <c r="AU24" s="7"/>
      <c r="AV24" s="8"/>
      <c r="AX24" s="6"/>
      <c r="AY24" s="7"/>
      <c r="AZ24" s="7"/>
      <c r="BA24" s="7"/>
      <c r="BB24" s="8"/>
      <c r="BD24" s="6"/>
      <c r="BE24" s="7"/>
      <c r="BF24" s="7"/>
      <c r="BG24" s="7"/>
      <c r="BH24" s="8"/>
      <c r="BJ24" s="6"/>
      <c r="BK24" s="7"/>
      <c r="BL24" s="7"/>
      <c r="BM24" s="7"/>
      <c r="BN24" s="8"/>
      <c r="BP24" s="6"/>
      <c r="BQ24" s="7"/>
      <c r="BR24" s="7"/>
      <c r="BS24" s="7"/>
      <c r="BT24" s="8"/>
      <c r="BV24" s="6"/>
      <c r="BW24" s="7"/>
      <c r="BX24" s="7"/>
      <c r="BY24" s="7"/>
      <c r="BZ24" s="8"/>
      <c r="CB24" s="6"/>
      <c r="CC24" s="7"/>
      <c r="CD24" s="7"/>
      <c r="CE24" s="7"/>
      <c r="CF24" s="8"/>
      <c r="CH24" s="6"/>
      <c r="CI24" s="7"/>
      <c r="CJ24" s="7"/>
      <c r="CK24" s="7"/>
      <c r="CL24" s="8"/>
    </row>
    <row r="25" spans="11:90" x14ac:dyDescent="0.25">
      <c r="K25" s="79" t="str">
        <f>IF(ISBLANK(U3),"----",U3)</f>
        <v>----</v>
      </c>
      <c r="L25" s="70" t="str">
        <f>IF(ISBLANK(U4),"----",U4)</f>
        <v>----</v>
      </c>
      <c r="M25" s="106" t="str">
        <f>IF(ISBLANK(U9),"----",U23)</f>
        <v>----</v>
      </c>
      <c r="N25" s="107" t="str">
        <f t="shared" ref="N25" si="0">IF(ISBLANK(W4),"----",W4)</f>
        <v>----</v>
      </c>
    </row>
    <row r="26" spans="11:90" x14ac:dyDescent="0.25">
      <c r="K26" s="79" t="str">
        <f>IF(ISBLANK(AA3),"----",AA3)</f>
        <v>----</v>
      </c>
      <c r="L26" s="70" t="str">
        <f>IF(ISBLANK(AA4),"----",AA4)</f>
        <v>----</v>
      </c>
      <c r="M26" s="106" t="str">
        <f>IF(ISBLANK(AA23),"----",AA23)</f>
        <v>----</v>
      </c>
      <c r="N26" s="107" t="str">
        <f t="shared" ref="N26:N36" si="1">IF(ISBLANK(W5),"----",W5)</f>
        <v>----</v>
      </c>
    </row>
    <row r="27" spans="11:90" x14ac:dyDescent="0.25">
      <c r="K27" s="79" t="str">
        <f>IF(ISBLANK(AG3),"----",AG3)</f>
        <v>----</v>
      </c>
      <c r="L27" s="70" t="str">
        <f>IF(ISBLANK(AG4),"----",AG4)</f>
        <v>----</v>
      </c>
      <c r="M27" s="106" t="str">
        <f>IF(ISBLANK(AG23),"----",AG23)</f>
        <v>----</v>
      </c>
      <c r="N27" s="107" t="str">
        <f t="shared" si="1"/>
        <v>----</v>
      </c>
    </row>
    <row r="28" spans="11:90" x14ac:dyDescent="0.25">
      <c r="K28" s="79" t="str">
        <f>IF(ISBLANK(AM3),"----",AM3)</f>
        <v>----</v>
      </c>
      <c r="L28" s="70" t="str">
        <f>IF(ISBLANK(AM4),"----",AM4)</f>
        <v>----</v>
      </c>
      <c r="M28" s="106" t="str">
        <f>IF(ISBLANK(AM23),"----",AM23)</f>
        <v>----</v>
      </c>
      <c r="N28" s="107" t="str">
        <f t="shared" si="1"/>
        <v>----</v>
      </c>
    </row>
    <row r="29" spans="11:90" x14ac:dyDescent="0.25">
      <c r="K29" s="79" t="str">
        <f>IF(ISBLANK(AS3),"----",AS3)</f>
        <v>----</v>
      </c>
      <c r="L29" s="70" t="str">
        <f>IF(ISBLANK(AS4),"----",AS4)</f>
        <v>----</v>
      </c>
      <c r="M29" s="106" t="str">
        <f>IF(ISBLANK(AS23),"----",AS23)</f>
        <v>----</v>
      </c>
      <c r="N29" s="107" t="str">
        <f t="shared" si="1"/>
        <v xml:space="preserve"> </v>
      </c>
    </row>
    <row r="30" spans="11:90" x14ac:dyDescent="0.25">
      <c r="K30" s="79" t="str">
        <f>IF(ISBLANK(AY3),"----",AY3)</f>
        <v>----</v>
      </c>
      <c r="L30" s="70" t="str">
        <f>IF(ISBLANK(AY4),"----",AY4)</f>
        <v>----</v>
      </c>
      <c r="M30" s="106" t="str">
        <f>IF(ISBLANK(AY23),"----",AY23)</f>
        <v>----</v>
      </c>
      <c r="N30" s="107" t="str">
        <f t="shared" si="1"/>
        <v>----</v>
      </c>
    </row>
    <row r="31" spans="11:90" x14ac:dyDescent="0.25">
      <c r="K31" s="79" t="str">
        <f>IF(ISBLANK(BE3),"----",BE3)</f>
        <v>----</v>
      </c>
      <c r="L31" s="70" t="str">
        <f>IF(ISBLANK(BE4),"----",BE4)</f>
        <v>----</v>
      </c>
      <c r="M31" s="106" t="str">
        <f>IF(ISBLANK(BE23),"----",BE23)</f>
        <v>----</v>
      </c>
      <c r="N31" s="107" t="str">
        <f t="shared" si="1"/>
        <v xml:space="preserve"> </v>
      </c>
    </row>
    <row r="32" spans="11:90" x14ac:dyDescent="0.25">
      <c r="K32" s="79" t="str">
        <f>IF(ISBLANK(BK3),"----",BK3)</f>
        <v>----</v>
      </c>
      <c r="L32" s="70" t="str">
        <f>IF(ISBLANK(BK4),"----",BK4)</f>
        <v>----</v>
      </c>
      <c r="M32" s="106" t="str">
        <f>IF(ISBLANK(BK23),"----",BK23)</f>
        <v>----</v>
      </c>
      <c r="N32" s="107" t="str">
        <f t="shared" si="1"/>
        <v xml:space="preserve"> </v>
      </c>
    </row>
    <row r="33" spans="11:22" x14ac:dyDescent="0.25">
      <c r="K33" s="79" t="str">
        <f>IF(ISBLANK(BQ3),"----",BQ3)</f>
        <v>----</v>
      </c>
      <c r="L33" s="70" t="str">
        <f>IF(ISBLANK(BQ4),"----",BQ4)</f>
        <v>----</v>
      </c>
      <c r="M33" s="106" t="str">
        <f>IF(ISBLANK(BQ23),"----",BQ23)</f>
        <v>----</v>
      </c>
      <c r="N33" s="107" t="str">
        <f t="shared" si="1"/>
        <v>----</v>
      </c>
    </row>
    <row r="34" spans="11:22" x14ac:dyDescent="0.25">
      <c r="K34" s="79" t="str">
        <f>IF(ISBLANK(BW3),"----",BW3)</f>
        <v>----</v>
      </c>
      <c r="L34" s="70" t="str">
        <f>IF(ISBLANK(BW4),"----",BW4)</f>
        <v>----</v>
      </c>
      <c r="M34" s="106" t="str">
        <f>IF(ISBLANK(BW23),"----",BW23)</f>
        <v>----</v>
      </c>
      <c r="N34" s="107" t="str">
        <f t="shared" si="1"/>
        <v>----</v>
      </c>
    </row>
    <row r="35" spans="11:22" x14ac:dyDescent="0.25">
      <c r="K35" s="79" t="str">
        <f>IF(ISBLANK(CC3),"----",CC3)</f>
        <v>----</v>
      </c>
      <c r="L35" s="70" t="str">
        <f>IF(ISBLANK(CC4),"----",CC4)</f>
        <v>----</v>
      </c>
      <c r="M35" s="106" t="str">
        <f>IF(ISBLANK(CC23),"----",CC23)</f>
        <v>----</v>
      </c>
      <c r="N35" s="107" t="str">
        <f t="shared" si="1"/>
        <v>----</v>
      </c>
    </row>
    <row r="36" spans="11:22" x14ac:dyDescent="0.25">
      <c r="K36" s="79" t="str">
        <f>IF(ISBLANK(CI3),"----",CI3)</f>
        <v>----</v>
      </c>
      <c r="L36" s="70" t="str">
        <f>IF(ISBLANK(CI4),"----",CI4)</f>
        <v>----</v>
      </c>
      <c r="M36" s="106" t="str">
        <f>IF(ISBLANK(CI23),"----",CI23)</f>
        <v>----</v>
      </c>
      <c r="N36" s="107" t="str">
        <f t="shared" si="1"/>
        <v>----</v>
      </c>
    </row>
    <row r="47" spans="11:22" x14ac:dyDescent="0.25">
      <c r="T47" s="121"/>
      <c r="U47" s="121"/>
      <c r="V47" s="121"/>
    </row>
    <row r="48" spans="11:22" x14ac:dyDescent="0.25">
      <c r="T48" s="33"/>
      <c r="U48" s="33"/>
      <c r="V48" s="33"/>
    </row>
    <row r="49" spans="20:22" x14ac:dyDescent="0.25">
      <c r="T49" s="33"/>
      <c r="U49" s="33"/>
      <c r="V49" s="33"/>
    </row>
    <row r="50" spans="20:22" x14ac:dyDescent="0.25">
      <c r="T50" s="33"/>
      <c r="U50" s="33"/>
      <c r="V50" s="33"/>
    </row>
    <row r="51" spans="20:22" x14ac:dyDescent="0.25">
      <c r="T51" s="33"/>
      <c r="U51" s="33"/>
      <c r="V51" s="33"/>
    </row>
    <row r="52" spans="20:22" x14ac:dyDescent="0.25">
      <c r="T52" s="33"/>
      <c r="U52" s="33"/>
      <c r="V52" s="33"/>
    </row>
    <row r="53" spans="20:22" x14ac:dyDescent="0.25">
      <c r="T53" s="33"/>
      <c r="U53" s="33"/>
      <c r="V53" s="33"/>
    </row>
    <row r="54" spans="20:22" x14ac:dyDescent="0.25">
      <c r="T54" s="33"/>
      <c r="U54" s="33"/>
      <c r="V54" s="33"/>
    </row>
    <row r="55" spans="20:22" x14ac:dyDescent="0.25">
      <c r="T55" s="33"/>
      <c r="U55" s="33"/>
      <c r="V55" s="33"/>
    </row>
    <row r="56" spans="20:22" x14ac:dyDescent="0.25">
      <c r="T56" s="33"/>
      <c r="U56" s="33"/>
      <c r="V56" s="33"/>
    </row>
    <row r="57" spans="20:22" x14ac:dyDescent="0.25">
      <c r="T57" s="33"/>
      <c r="U57" s="33"/>
      <c r="V57" s="33"/>
    </row>
    <row r="58" spans="20:22" x14ac:dyDescent="0.25">
      <c r="T58" s="33"/>
      <c r="U58" s="33"/>
      <c r="V58" s="33"/>
    </row>
    <row r="59" spans="20:22" x14ac:dyDescent="0.25">
      <c r="T59" s="33"/>
      <c r="U59" s="33"/>
      <c r="V59" s="33"/>
    </row>
    <row r="60" spans="20:22" x14ac:dyDescent="0.25">
      <c r="T60" s="33"/>
      <c r="U60" s="33"/>
      <c r="V60" s="33"/>
    </row>
    <row r="61" spans="20:22" x14ac:dyDescent="0.25">
      <c r="T61" s="33"/>
      <c r="U61" s="33"/>
      <c r="V61" s="33"/>
    </row>
    <row r="62" spans="20:22" x14ac:dyDescent="0.25">
      <c r="T62" s="33"/>
      <c r="U62" s="33"/>
      <c r="V62" s="33"/>
    </row>
    <row r="63" spans="20:22" x14ac:dyDescent="0.25">
      <c r="T63" s="33"/>
      <c r="U63" s="33"/>
      <c r="V63" s="33"/>
    </row>
    <row r="64" spans="20:22" x14ac:dyDescent="0.25">
      <c r="T64" s="33"/>
      <c r="U64" s="33"/>
      <c r="V64" s="33"/>
    </row>
    <row r="65" spans="20:22" x14ac:dyDescent="0.25">
      <c r="T65" s="33"/>
      <c r="U65" s="33"/>
      <c r="V65" s="33"/>
    </row>
  </sheetData>
  <mergeCells count="52">
    <mergeCell ref="BQ6:BT6"/>
    <mergeCell ref="BW6:BZ6"/>
    <mergeCell ref="BQ4:BR4"/>
    <mergeCell ref="BQ5:BR5"/>
    <mergeCell ref="BW4:BX4"/>
    <mergeCell ref="BW5:BX5"/>
    <mergeCell ref="CC6:CF6"/>
    <mergeCell ref="CI6:CL6"/>
    <mergeCell ref="CC4:CD4"/>
    <mergeCell ref="CC5:CD5"/>
    <mergeCell ref="CI4:CJ4"/>
    <mergeCell ref="CI5:CJ5"/>
    <mergeCell ref="BK4:BL4"/>
    <mergeCell ref="BK5:BL5"/>
    <mergeCell ref="AS6:AV6"/>
    <mergeCell ref="AY6:BB6"/>
    <mergeCell ref="M27:N27"/>
    <mergeCell ref="BE6:BH6"/>
    <mergeCell ref="BK6:BN6"/>
    <mergeCell ref="U4:V4"/>
    <mergeCell ref="U5:V5"/>
    <mergeCell ref="AA4:AB4"/>
    <mergeCell ref="AA5:AB5"/>
    <mergeCell ref="K23:N23"/>
    <mergeCell ref="M24:N24"/>
    <mergeCell ref="M25:N25"/>
    <mergeCell ref="M26:N26"/>
    <mergeCell ref="AM4:AN4"/>
    <mergeCell ref="AM6:AP6"/>
    <mergeCell ref="AG4:AH4"/>
    <mergeCell ref="AG5:AH5"/>
    <mergeCell ref="BE4:BF4"/>
    <mergeCell ref="BE5:BF5"/>
    <mergeCell ref="AM5:AN5"/>
    <mergeCell ref="AS4:AT4"/>
    <mergeCell ref="AS5:AT5"/>
    <mergeCell ref="AY4:AZ4"/>
    <mergeCell ref="AY5:AZ5"/>
    <mergeCell ref="T47:V47"/>
    <mergeCell ref="M2:Q2"/>
    <mergeCell ref="U6:X6"/>
    <mergeCell ref="AA6:AD6"/>
    <mergeCell ref="AG6:AJ6"/>
    <mergeCell ref="M28:N28"/>
    <mergeCell ref="M35:N35"/>
    <mergeCell ref="M36:N36"/>
    <mergeCell ref="M29:N29"/>
    <mergeCell ref="M30:N30"/>
    <mergeCell ref="M31:N31"/>
    <mergeCell ref="M32:N32"/>
    <mergeCell ref="M33:N33"/>
    <mergeCell ref="M34:N34"/>
  </mergeCells>
  <dataValidations count="1">
    <dataValidation type="list" allowBlank="1" showInputMessage="1" showErrorMessage="1" sqref="U9 BQ9 CC9 BW9 AA9 AG9 AM9 AS9 AY9 BE9 BK9 CI9" xr:uid="{F60EE59E-3A63-41AE-B43F-E1C52F60263C}">
      <formula1>$K$4:$K$19</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76775278-6b67-4005-a7cd-193595532275" xsi:nil="true"/>
    <_ip_UnifiedCompliancePolicyProperties xmlns="http://schemas.microsoft.com/sharepoint/v3" xsi:nil="true"/>
    <lcf76f155ced4ddcb4097134ff3c332f xmlns="59667253-67e6-4f69-bb85-78f0d129aa6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AD21340D2E61E419D4CB88794FBF971" ma:contentTypeVersion="17" ma:contentTypeDescription="Create a new document." ma:contentTypeScope="" ma:versionID="186a214edb0919726d7adeb0a2672828">
  <xsd:schema xmlns:xsd="http://www.w3.org/2001/XMLSchema" xmlns:xs="http://www.w3.org/2001/XMLSchema" xmlns:p="http://schemas.microsoft.com/office/2006/metadata/properties" xmlns:ns1="http://schemas.microsoft.com/sharepoint/v3" xmlns:ns2="59667253-67e6-4f69-bb85-78f0d129aa6d" xmlns:ns3="76775278-6b67-4005-a7cd-193595532275" targetNamespace="http://schemas.microsoft.com/office/2006/metadata/properties" ma:root="true" ma:fieldsID="0f66c0546d509a7b1444b4a74654cd83" ns1:_="" ns2:_="" ns3:_="">
    <xsd:import namespace="http://schemas.microsoft.com/sharepoint/v3"/>
    <xsd:import namespace="59667253-67e6-4f69-bb85-78f0d129aa6d"/>
    <xsd:import namespace="76775278-6b67-4005-a7cd-19359553227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667253-67e6-4f69-bb85-78f0d129aa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5ed7e3c-a509-4d5c-98b3-887d36f9efb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6775278-6b67-4005-a7cd-19359553227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d6decbf-3eea-4bab-9fe8-487aa1af9b10}" ma:internalName="TaxCatchAll" ma:showField="CatchAllData" ma:web="76775278-6b67-4005-a7cd-1935955322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7F47CB-F120-4B09-ACBC-9A8D60093784}">
  <ds:schemaRefs>
    <ds:schemaRef ds:uri="http://schemas.microsoft.com/sharepoint/v3/contenttype/forms"/>
  </ds:schemaRefs>
</ds:datastoreItem>
</file>

<file path=customXml/itemProps2.xml><?xml version="1.0" encoding="utf-8"?>
<ds:datastoreItem xmlns:ds="http://schemas.openxmlformats.org/officeDocument/2006/customXml" ds:itemID="{30FEBD14-0AC5-4458-ABFB-295DEC6B918A}">
  <ds:schemaRefs>
    <ds:schemaRef ds:uri="http://www.w3.org/XML/1998/namespace"/>
    <ds:schemaRef ds:uri="http://purl.org/dc/dcmitype/"/>
    <ds:schemaRef ds:uri="http://schemas.openxmlformats.org/package/2006/metadata/core-properties"/>
    <ds:schemaRef ds:uri="http://schemas.microsoft.com/office/infopath/2007/PartnerControls"/>
    <ds:schemaRef ds:uri="http://schemas.microsoft.com/office/2006/documentManagement/types"/>
    <ds:schemaRef ds:uri="59667253-67e6-4f69-bb85-78f0d129aa6d"/>
    <ds:schemaRef ds:uri="http://purl.org/dc/terms/"/>
    <ds:schemaRef ds:uri="http://purl.org/dc/elements/1.1/"/>
    <ds:schemaRef ds:uri="76775278-6b67-4005-a7cd-193595532275"/>
    <ds:schemaRef ds:uri="http://schemas.microsoft.com/sharepoint/v3"/>
    <ds:schemaRef ds:uri="http://schemas.microsoft.com/office/2006/metadata/properties"/>
  </ds:schemaRefs>
</ds:datastoreItem>
</file>

<file path=customXml/itemProps3.xml><?xml version="1.0" encoding="utf-8"?>
<ds:datastoreItem xmlns:ds="http://schemas.openxmlformats.org/officeDocument/2006/customXml" ds:itemID="{2CDCF96B-E876-41C8-A5CE-8887468EC8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9667253-67e6-4f69-bb85-78f0d129aa6d"/>
    <ds:schemaRef ds:uri="76775278-6b67-4005-a7cd-1935955322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Read_Me</vt:lpstr>
      <vt:lpstr>Midsection Method</vt:lpstr>
      <vt:lpstr>Hydraulic Structures</vt:lpstr>
      <vt:lpstr>Float-Area Method</vt:lpstr>
      <vt:lpstr>Volumetric Method</vt:lpstr>
      <vt:lpstr>Submerged Parshall Flume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dnrcinstall</dc:creator>
  <cp:keywords/>
  <dc:description/>
  <cp:lastModifiedBy>Norman, Evan</cp:lastModifiedBy>
  <cp:revision/>
  <dcterms:created xsi:type="dcterms:W3CDTF">2020-10-01T15:01:22Z</dcterms:created>
  <dcterms:modified xsi:type="dcterms:W3CDTF">2024-08-05T16:52:15Z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0x0101001AD21340D2E61E419D4CB88794FBF971</vt:lpwstr>
  </property>
  <property fmtid="{D5CDD505-2E9C-101B-9397-08002B2CF9AE}" pid="3" name="MediaServiceImageTags">
    <vt:lpwstr/>
  </property>
</Properties>
</file>